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5480" windowHeight="11640"/>
  </bookViews>
  <sheets>
    <sheet name="Unit" sheetId="4" r:id="rId1"/>
    <sheet name="Sheet1" sheetId="5" r:id="rId2"/>
  </sheets>
  <definedNames>
    <definedName name="OLE_LINK2" localSheetId="0">Unit!$C$59</definedName>
  </definedNames>
  <calcPr calcId="145621"/>
</workbook>
</file>

<file path=xl/calcChain.xml><?xml version="1.0" encoding="utf-8"?>
<calcChain xmlns="http://schemas.openxmlformats.org/spreadsheetml/2006/main">
  <c r="AH437" i="4" l="1"/>
  <c r="AH201" i="4"/>
  <c r="AH200" i="4"/>
  <c r="AH199" i="4"/>
  <c r="AH198" i="4"/>
  <c r="AH197" i="4"/>
  <c r="AH111" i="4"/>
  <c r="AH110" i="4"/>
  <c r="AH103" i="4"/>
  <c r="AH102" i="4"/>
  <c r="P148" i="4"/>
  <c r="R170" i="4"/>
  <c r="P147" i="4"/>
  <c r="P149" i="4"/>
  <c r="R171" i="4"/>
  <c r="P150" i="4"/>
  <c r="R172" i="4"/>
  <c r="P151" i="4"/>
  <c r="R173" i="4"/>
  <c r="P152" i="4"/>
  <c r="R174" i="4"/>
  <c r="P140" i="4"/>
  <c r="Q173" i="4"/>
  <c r="P141" i="4"/>
  <c r="Q174" i="4"/>
  <c r="O178" i="4"/>
  <c r="N178" i="4"/>
  <c r="N142" i="4"/>
  <c r="O142" i="4"/>
  <c r="P136" i="4"/>
  <c r="P137" i="4"/>
  <c r="P142" i="4"/>
  <c r="P138" i="4"/>
  <c r="P139" i="4"/>
  <c r="AH95" i="4"/>
  <c r="AH94" i="4"/>
  <c r="AH93" i="4"/>
  <c r="AH92" i="4"/>
  <c r="AH91" i="4"/>
  <c r="AH90" i="4"/>
  <c r="N165" i="4"/>
  <c r="AH413" i="4"/>
  <c r="AH408" i="4"/>
  <c r="AH503" i="4"/>
  <c r="AH502" i="4"/>
  <c r="AH457" i="4"/>
  <c r="AH451" i="4"/>
  <c r="P646" i="4"/>
  <c r="P644" i="4"/>
  <c r="P642" i="4"/>
  <c r="P645" i="4"/>
  <c r="P643" i="4"/>
  <c r="P641" i="4"/>
  <c r="S637" i="4"/>
  <c r="T637" i="4"/>
  <c r="S636" i="4"/>
  <c r="T636" i="4"/>
  <c r="T632" i="4"/>
  <c r="U632" i="4"/>
  <c r="T631" i="4"/>
  <c r="U631" i="4"/>
  <c r="T630" i="4"/>
  <c r="U630" i="4"/>
  <c r="T614" i="4"/>
  <c r="U614" i="4"/>
  <c r="T610" i="4"/>
  <c r="U610" i="4"/>
  <c r="T609" i="4"/>
  <c r="U609" i="4"/>
  <c r="T608" i="4"/>
  <c r="U608" i="4"/>
  <c r="R603" i="4"/>
  <c r="S604" i="4"/>
  <c r="S603" i="4"/>
  <c r="N429" i="4"/>
  <c r="O437" i="4"/>
  <c r="N392" i="4"/>
  <c r="AH445" i="4"/>
  <c r="AH444" i="4"/>
  <c r="AH443" i="4"/>
  <c r="AH442" i="4"/>
  <c r="AH441" i="4"/>
  <c r="AH440" i="4"/>
  <c r="AH439" i="4"/>
  <c r="AH438" i="4"/>
  <c r="AH436" i="4"/>
  <c r="AH435" i="4"/>
  <c r="AH434" i="4"/>
  <c r="AH433" i="4"/>
  <c r="AH432" i="4"/>
  <c r="AH431" i="4"/>
  <c r="AH430" i="4"/>
  <c r="AH429" i="4"/>
  <c r="AH428" i="4"/>
  <c r="AH427" i="4"/>
  <c r="AH426" i="4"/>
  <c r="AH425" i="4"/>
  <c r="AH424" i="4"/>
  <c r="AH423" i="4"/>
  <c r="AH422" i="4"/>
  <c r="AH421" i="4"/>
  <c r="AH420" i="4"/>
  <c r="AH419" i="4"/>
  <c r="AH418" i="4"/>
  <c r="AH402" i="4"/>
  <c r="AH407" i="4"/>
  <c r="AH406" i="4"/>
  <c r="AH405" i="4"/>
  <c r="AH404" i="4"/>
  <c r="AH396" i="4"/>
  <c r="AH401" i="4"/>
  <c r="AH400" i="4"/>
  <c r="AH399" i="4"/>
  <c r="AH398" i="4"/>
  <c r="AH397" i="4"/>
  <c r="AH390" i="4"/>
  <c r="AH395" i="4"/>
  <c r="AH394" i="4"/>
  <c r="AH393" i="4"/>
  <c r="AH392" i="4"/>
  <c r="AH391" i="4"/>
  <c r="AH384" i="4"/>
  <c r="AH389" i="4"/>
  <c r="AH388" i="4"/>
  <c r="AH387" i="4"/>
  <c r="AH386" i="4"/>
  <c r="AH385" i="4"/>
  <c r="AH378" i="4"/>
  <c r="AH382" i="4"/>
  <c r="AH375" i="4"/>
  <c r="AH374" i="4"/>
  <c r="AH373" i="4"/>
  <c r="AH372" i="4"/>
  <c r="AH345" i="4"/>
  <c r="AH344" i="4"/>
  <c r="AH343" i="4"/>
  <c r="AH342" i="4"/>
  <c r="AH313" i="4"/>
  <c r="AH318" i="4"/>
  <c r="AH323" i="4"/>
  <c r="AH328" i="4"/>
  <c r="AH333" i="4"/>
  <c r="AH338" i="4"/>
  <c r="AH299" i="4"/>
  <c r="AH296" i="4"/>
  <c r="AH295" i="4"/>
  <c r="AH294" i="4"/>
  <c r="AH293" i="4"/>
  <c r="AH292" i="4"/>
  <c r="AH291" i="4"/>
  <c r="AH290" i="4"/>
  <c r="AH289" i="4"/>
  <c r="AH288" i="4"/>
  <c r="AH287" i="4"/>
  <c r="AH286" i="4"/>
  <c r="AH285" i="4"/>
  <c r="AH278" i="4"/>
  <c r="AH276" i="4"/>
  <c r="AH228" i="4"/>
  <c r="AH226" i="4"/>
  <c r="AH225" i="4"/>
  <c r="AH224" i="4"/>
  <c r="AH223" i="4"/>
  <c r="AH213" i="4"/>
  <c r="AH207" i="4"/>
  <c r="AH206" i="4"/>
  <c r="AH205" i="4"/>
  <c r="AH196" i="4"/>
  <c r="AH192" i="4"/>
  <c r="AH188" i="4"/>
  <c r="AH195" i="4"/>
  <c r="AH191" i="4"/>
  <c r="AH187" i="4"/>
  <c r="AH194" i="4"/>
  <c r="AH190" i="4"/>
  <c r="AH186" i="4"/>
  <c r="AH175" i="4"/>
  <c r="AH172" i="4"/>
  <c r="AH169" i="4"/>
  <c r="AH174" i="4"/>
  <c r="AH171" i="4"/>
  <c r="AH168" i="4"/>
  <c r="AH173" i="4"/>
  <c r="AH170" i="4"/>
  <c r="AH167" i="4"/>
  <c r="AH166" i="4"/>
  <c r="AH163" i="4"/>
  <c r="AH160" i="4"/>
  <c r="AH165" i="4"/>
  <c r="AH162" i="4"/>
  <c r="AH159" i="4"/>
  <c r="AH147" i="4"/>
  <c r="AH146" i="4"/>
  <c r="AH145" i="4"/>
  <c r="AH141" i="4"/>
  <c r="AH140" i="4"/>
  <c r="AH139" i="4"/>
  <c r="AH130" i="4"/>
  <c r="AH129" i="4"/>
  <c r="AH128" i="4"/>
  <c r="AH127" i="4"/>
  <c r="AH122" i="4"/>
  <c r="AH121" i="4"/>
  <c r="AH120" i="4"/>
  <c r="AH119" i="4"/>
  <c r="AH109" i="4"/>
  <c r="AH108" i="4"/>
  <c r="AH107" i="4"/>
  <c r="AH106" i="4"/>
  <c r="AH105" i="4"/>
  <c r="AH104" i="4"/>
  <c r="AH84" i="4"/>
  <c r="AH83" i="4"/>
  <c r="AH82" i="4"/>
  <c r="AH81" i="4"/>
  <c r="AH80" i="4"/>
  <c r="AH79" i="4"/>
  <c r="AH56" i="4"/>
  <c r="AH55" i="4"/>
  <c r="AH54" i="4"/>
  <c r="AH53" i="4"/>
  <c r="AH52" i="4"/>
  <c r="AH51" i="4"/>
  <c r="AH50"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01" i="4"/>
  <c r="AH500" i="4"/>
  <c r="AH499" i="4"/>
  <c r="AH498" i="4"/>
  <c r="AH489" i="4"/>
  <c r="AH488" i="4"/>
  <c r="AH487" i="4"/>
  <c r="AH486" i="4"/>
  <c r="AH485" i="4"/>
  <c r="AH484" i="4"/>
  <c r="AH483" i="4"/>
  <c r="AH482" i="4"/>
  <c r="AH481" i="4"/>
  <c r="AH480" i="4"/>
  <c r="AH479" i="4"/>
  <c r="AH478" i="4"/>
  <c r="AH477" i="4"/>
  <c r="AH476" i="4"/>
  <c r="AH475" i="4"/>
  <c r="AH474" i="4"/>
  <c r="AH456" i="4"/>
  <c r="AH455" i="4"/>
  <c r="AH454" i="4"/>
  <c r="AH453" i="4"/>
  <c r="AH452" i="4"/>
  <c r="AH417" i="4"/>
  <c r="AH416" i="4"/>
  <c r="AH415" i="4"/>
  <c r="AH414" i="4"/>
  <c r="AH383" i="4"/>
  <c r="AH379" i="4"/>
  <c r="AH381" i="4"/>
  <c r="AH377" i="4"/>
  <c r="AH368" i="4"/>
  <c r="AH363" i="4"/>
  <c r="AH358" i="4"/>
  <c r="AH353" i="4"/>
  <c r="AH348" i="4"/>
  <c r="AH367" i="4"/>
  <c r="AH362" i="4"/>
  <c r="AH357" i="4"/>
  <c r="AH352" i="4"/>
  <c r="AH347" i="4"/>
  <c r="AH370" i="4"/>
  <c r="AH365" i="4"/>
  <c r="AH360" i="4"/>
  <c r="AH355" i="4"/>
  <c r="AH350" i="4"/>
  <c r="AH369" i="4"/>
  <c r="AH364" i="4"/>
  <c r="AH359" i="4"/>
  <c r="AH354" i="4"/>
  <c r="AH349" i="4"/>
  <c r="AH340" i="4"/>
  <c r="AH335" i="4"/>
  <c r="AH330" i="4"/>
  <c r="AH325" i="4"/>
  <c r="AH320" i="4"/>
  <c r="AH315" i="4"/>
  <c r="AH339" i="4"/>
  <c r="AH334" i="4"/>
  <c r="AH329" i="4"/>
  <c r="AH324" i="4"/>
  <c r="AH319" i="4"/>
  <c r="AH314" i="4"/>
  <c r="AH337" i="4"/>
  <c r="AH332" i="4"/>
  <c r="AH327" i="4"/>
  <c r="AH322" i="4"/>
  <c r="AH317" i="4"/>
  <c r="AH312" i="4"/>
  <c r="AH64"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497" i="4"/>
  <c r="AH496" i="4"/>
  <c r="AH495" i="4"/>
  <c r="AH494" i="4"/>
  <c r="AH493" i="4"/>
  <c r="AH492" i="4"/>
  <c r="AH491" i="4"/>
  <c r="AH490" i="4"/>
  <c r="AH473" i="4"/>
  <c r="AH472" i="4"/>
  <c r="AH471" i="4"/>
  <c r="AH470" i="4"/>
  <c r="AH469" i="4"/>
  <c r="AH468" i="4"/>
  <c r="AH467" i="4"/>
  <c r="AH466" i="4"/>
  <c r="AH465" i="4"/>
  <c r="AH464" i="4"/>
  <c r="AH463" i="4"/>
  <c r="AH462" i="4"/>
  <c r="AH461" i="4"/>
  <c r="AH460" i="4"/>
  <c r="AH459" i="4"/>
  <c r="AH458" i="4"/>
  <c r="AH450" i="4"/>
  <c r="AH449" i="4"/>
  <c r="AH448" i="4"/>
  <c r="AH447" i="4"/>
  <c r="AH446" i="4"/>
  <c r="AH412" i="4"/>
  <c r="AH411" i="4"/>
  <c r="AH410" i="4"/>
  <c r="AH409" i="4"/>
  <c r="AH403" i="4"/>
  <c r="AH380" i="4"/>
  <c r="AH376" i="4"/>
  <c r="AH371" i="4"/>
  <c r="N593" i="4"/>
  <c r="AH366" i="4"/>
  <c r="AH361" i="4"/>
  <c r="AH356" i="4"/>
  <c r="AH351" i="4"/>
  <c r="AH346" i="4"/>
  <c r="AH341" i="4"/>
  <c r="N573" i="4"/>
  <c r="N572" i="4"/>
  <c r="N571" i="4"/>
  <c r="AH336" i="4"/>
  <c r="AH331" i="4"/>
  <c r="AH326" i="4"/>
  <c r="AH321" i="4"/>
  <c r="AH316" i="4"/>
  <c r="AH311" i="4"/>
  <c r="N540" i="4"/>
  <c r="N560" i="4"/>
  <c r="N559" i="4"/>
  <c r="AH310" i="4"/>
  <c r="AH309" i="4"/>
  <c r="N539" i="4"/>
  <c r="N553" i="4"/>
  <c r="N552" i="4"/>
  <c r="AH308" i="4"/>
  <c r="AH307" i="4"/>
  <c r="AH306" i="4"/>
  <c r="N538" i="4"/>
  <c r="AH305" i="4"/>
  <c r="AH304" i="4"/>
  <c r="AH303" i="4"/>
  <c r="AH302" i="4"/>
  <c r="AH301" i="4"/>
  <c r="AH300" i="4"/>
  <c r="AH298" i="4"/>
  <c r="AH297" i="4"/>
  <c r="AH284" i="4"/>
  <c r="AH283" i="4"/>
  <c r="AH282" i="4"/>
  <c r="AH281" i="4"/>
  <c r="AH280" i="4"/>
  <c r="AH279" i="4"/>
  <c r="AH277"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7" i="4"/>
  <c r="AH222" i="4"/>
  <c r="AH221" i="4"/>
  <c r="AH220" i="4"/>
  <c r="AH219" i="4"/>
  <c r="AH218" i="4"/>
  <c r="AH217" i="4"/>
  <c r="AH216" i="4"/>
  <c r="AH215" i="4"/>
  <c r="AH214" i="4"/>
  <c r="AH212" i="4"/>
  <c r="AH211" i="4"/>
  <c r="AH210" i="4"/>
  <c r="AH209" i="4"/>
  <c r="AH208" i="4"/>
  <c r="AH204" i="4"/>
  <c r="AH203" i="4"/>
  <c r="AH202" i="4"/>
  <c r="AH193" i="4"/>
  <c r="AH189" i="4"/>
  <c r="AH185" i="4"/>
  <c r="AH184" i="4"/>
  <c r="AH183" i="4"/>
  <c r="AH182" i="4"/>
  <c r="AH181" i="4"/>
  <c r="AH180" i="4"/>
  <c r="AH179" i="4"/>
  <c r="AH178" i="4"/>
  <c r="AH177" i="4"/>
  <c r="AH176" i="4"/>
  <c r="AH164" i="4"/>
  <c r="AH161" i="4"/>
  <c r="AH158" i="4"/>
  <c r="AH157" i="4"/>
  <c r="AH156" i="4"/>
  <c r="AH155" i="4"/>
  <c r="AH154" i="4"/>
  <c r="AH153" i="4"/>
  <c r="AH152" i="4"/>
  <c r="AH151" i="4"/>
  <c r="N243" i="4"/>
  <c r="AH150" i="4"/>
  <c r="AH149" i="4"/>
  <c r="AH148" i="4"/>
  <c r="N234" i="4"/>
  <c r="N235" i="4"/>
  <c r="AH144" i="4"/>
  <c r="AH143" i="4"/>
  <c r="AH142" i="4"/>
  <c r="AH138" i="4"/>
  <c r="AH137" i="4"/>
  <c r="AH136" i="4"/>
  <c r="AH135" i="4"/>
  <c r="AH134" i="4"/>
  <c r="AH133" i="4"/>
  <c r="AH132" i="4"/>
  <c r="AH131" i="4"/>
  <c r="N209" i="4"/>
  <c r="N210" i="4"/>
  <c r="AH126" i="4"/>
  <c r="AH125" i="4"/>
  <c r="AH124" i="4"/>
  <c r="AH123" i="4"/>
  <c r="N200" i="4"/>
  <c r="P201" i="4"/>
  <c r="AH118" i="4"/>
  <c r="AH117" i="4"/>
  <c r="AH116" i="4"/>
  <c r="AH115" i="4"/>
  <c r="AH114" i="4"/>
  <c r="AH113" i="4"/>
  <c r="AH112" i="4"/>
  <c r="AH101" i="4"/>
  <c r="AH100" i="4"/>
  <c r="AH99" i="4"/>
  <c r="AH98" i="4"/>
  <c r="AH97" i="4"/>
  <c r="AH96" i="4"/>
  <c r="N155" i="4"/>
  <c r="N154" i="4"/>
  <c r="N153" i="4"/>
  <c r="AH89" i="4"/>
  <c r="AH88" i="4"/>
  <c r="AH87" i="4"/>
  <c r="AH86" i="4"/>
  <c r="AH85" i="4"/>
  <c r="AH78" i="4"/>
  <c r="AH77" i="4"/>
  <c r="AH76" i="4"/>
  <c r="AH75" i="4"/>
  <c r="AH74" i="4"/>
  <c r="AH73" i="4"/>
  <c r="AH72" i="4"/>
  <c r="AH71" i="4"/>
  <c r="AH70" i="4"/>
  <c r="AH69" i="4"/>
  <c r="AH68" i="4"/>
  <c r="AH67" i="4"/>
  <c r="AH66" i="4"/>
  <c r="AH65" i="4"/>
  <c r="AH63" i="4"/>
  <c r="N110" i="4"/>
  <c r="AH62" i="4"/>
  <c r="AH61" i="4"/>
  <c r="AH60" i="4"/>
  <c r="AH59" i="4"/>
  <c r="AH58" i="4"/>
  <c r="AH57" i="4"/>
  <c r="AH49" i="4"/>
  <c r="AH48" i="4"/>
  <c r="AH47" i="4"/>
  <c r="AH46" i="4"/>
  <c r="AH45" i="4"/>
  <c r="AH44" i="4"/>
  <c r="AH43" i="4"/>
  <c r="N89" i="4"/>
  <c r="O89" i="4"/>
  <c r="AH42" i="4"/>
  <c r="AH41" i="4"/>
  <c r="AH40" i="4"/>
  <c r="AH39" i="4"/>
  <c r="AH38" i="4"/>
  <c r="AH37" i="4"/>
  <c r="AH36" i="4"/>
  <c r="AH35" i="4"/>
  <c r="AH34" i="4"/>
  <c r="AH33" i="4"/>
  <c r="AH31" i="4"/>
  <c r="AH32" i="4"/>
  <c r="AH29" i="4"/>
  <c r="AH30" i="4"/>
  <c r="O209" i="4"/>
  <c r="Q210" i="4"/>
  <c r="O210" i="4"/>
  <c r="P155" i="4"/>
  <c r="P154" i="4"/>
  <c r="P235" i="4"/>
  <c r="P209" i="4"/>
  <c r="Q209" i="4"/>
  <c r="O573" i="4"/>
  <c r="P573" i="4"/>
  <c r="Q573" i="4"/>
  <c r="R573" i="4"/>
  <c r="S567" i="4"/>
  <c r="S568" i="4"/>
  <c r="S569" i="4"/>
  <c r="S571" i="4"/>
  <c r="S570" i="4"/>
  <c r="S573" i="4"/>
  <c r="O572" i="4"/>
  <c r="P572" i="4"/>
  <c r="Q572" i="4"/>
  <c r="R572" i="4"/>
  <c r="S565" i="4"/>
  <c r="S566" i="4"/>
  <c r="S572" i="4"/>
  <c r="O571" i="4"/>
  <c r="P571" i="4"/>
  <c r="Q571" i="4"/>
  <c r="R571" i="4"/>
  <c r="O514" i="4"/>
  <c r="P433" i="4"/>
  <c r="O434" i="4"/>
  <c r="O435" i="4"/>
  <c r="O436" i="4"/>
  <c r="O433" i="4"/>
  <c r="O241" i="4"/>
  <c r="O234" i="4"/>
  <c r="Q234" i="4"/>
  <c r="Q235" i="4"/>
  <c r="O200" i="4"/>
  <c r="Q201" i="4"/>
  <c r="P234" i="4"/>
  <c r="P231" i="4"/>
  <c r="P208" i="4"/>
  <c r="P207" i="4"/>
  <c r="P205" i="4"/>
  <c r="P200" i="4"/>
  <c r="Q198" i="4"/>
  <c r="Q196" i="4"/>
  <c r="P198" i="4"/>
  <c r="P196" i="4"/>
  <c r="O154" i="4"/>
  <c r="O446" i="4"/>
  <c r="P153" i="4"/>
  <c r="P520" i="4"/>
  <c r="Q520" i="4"/>
  <c r="R604" i="4"/>
  <c r="P98" i="4"/>
  <c r="P97" i="4"/>
  <c r="P96" i="4"/>
  <c r="P95" i="4"/>
  <c r="P94" i="4"/>
  <c r="P93" i="4"/>
  <c r="R593" i="4"/>
  <c r="O155" i="4"/>
  <c r="Q170" i="4"/>
  <c r="Q178" i="4"/>
  <c r="O153" i="4"/>
  <c r="Q172" i="4"/>
  <c r="Q171" i="4"/>
  <c r="O110" i="4"/>
  <c r="Q593" i="4"/>
  <c r="P593" i="4"/>
  <c r="O593" i="4"/>
  <c r="S578" i="4"/>
  <c r="O423" i="4"/>
  <c r="O424" i="4"/>
  <c r="O425" i="4"/>
  <c r="O426" i="4"/>
  <c r="O427" i="4"/>
  <c r="O428" i="4"/>
  <c r="P388" i="4"/>
  <c r="P392" i="4"/>
  <c r="P389" i="4"/>
  <c r="P390" i="4"/>
  <c r="O392" i="4"/>
  <c r="P391" i="4"/>
  <c r="Q232" i="4"/>
  <c r="O242" i="4"/>
  <c r="P210" i="4"/>
  <c r="O429" i="4"/>
  <c r="P243" i="4"/>
  <c r="O243" i="4"/>
  <c r="Q233" i="4"/>
  <c r="P199" i="4"/>
  <c r="Q199" i="4"/>
  <c r="Q197" i="4"/>
  <c r="Q200" i="4"/>
  <c r="Q205" i="4"/>
  <c r="Q206" i="4"/>
  <c r="Q207" i="4"/>
  <c r="Q208" i="4"/>
  <c r="Q231" i="4"/>
  <c r="P233" i="4"/>
  <c r="O235" i="4"/>
  <c r="O240" i="4"/>
  <c r="R178" i="4"/>
  <c r="P197" i="4"/>
  <c r="P206" i="4"/>
  <c r="P232" i="4"/>
</calcChain>
</file>

<file path=xl/comments1.xml><?xml version="1.0" encoding="utf-8"?>
<comments xmlns="http://schemas.openxmlformats.org/spreadsheetml/2006/main">
  <authors>
    <author>Cornelia Novak</author>
  </authors>
  <commentList>
    <comment ref="N457"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58"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59"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0"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1"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2"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3"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4"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5"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6"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7"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8"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9"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0"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1"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2"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3"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4"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5"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6"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7"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8"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9"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80"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81"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82"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508" author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O508" author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P508" author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Q508" author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N509" authorId="0">
      <text>
        <r>
          <rPr>
            <b/>
            <sz val="8"/>
            <color indexed="81"/>
            <rFont val="Tahoma"/>
          </rPr>
          <t>Alege din lista:</t>
        </r>
        <r>
          <rPr>
            <sz val="8"/>
            <color indexed="81"/>
            <rFont val="Tahoma"/>
          </rPr>
          <t xml:space="preserve">
1 doctorat
2 grad didactic I
3 grad didactic II
4 definitivat
5 fara grad didactic</t>
        </r>
      </text>
    </comment>
    <comment ref="O509" authorId="0">
      <text>
        <r>
          <rPr>
            <b/>
            <sz val="8"/>
            <color indexed="81"/>
            <rFont val="Tahoma"/>
          </rPr>
          <t>Alege din lista:</t>
        </r>
        <r>
          <rPr>
            <sz val="8"/>
            <color indexed="81"/>
            <rFont val="Tahoma"/>
          </rPr>
          <t xml:space="preserve">
1 doctorat
2 grad didactic I
3 grad didactic II
4 definitivat
5 fara grad didactic</t>
        </r>
      </text>
    </comment>
    <comment ref="P509" authorId="0">
      <text>
        <r>
          <rPr>
            <b/>
            <sz val="8"/>
            <color indexed="81"/>
            <rFont val="Tahoma"/>
          </rPr>
          <t>Alege din lista:</t>
        </r>
        <r>
          <rPr>
            <sz val="8"/>
            <color indexed="81"/>
            <rFont val="Tahoma"/>
          </rPr>
          <t xml:space="preserve">
1 doctorat
2 grad didactic I
3 grad didactic II
4 definitivat
5 fara grad didactic</t>
        </r>
      </text>
    </comment>
    <comment ref="Q509" authorId="0">
      <text>
        <r>
          <rPr>
            <b/>
            <sz val="8"/>
            <color indexed="81"/>
            <rFont val="Tahoma"/>
          </rPr>
          <t>Alege din lista:</t>
        </r>
        <r>
          <rPr>
            <sz val="8"/>
            <color indexed="81"/>
            <rFont val="Tahoma"/>
          </rPr>
          <t xml:space="preserve">
1 doctorat
2 grad didactic I
3 grad didactic II
4 definitivat
5 fara grad didactic</t>
        </r>
      </text>
    </comment>
  </commentList>
</comments>
</file>

<file path=xl/sharedStrings.xml><?xml version="1.0" encoding="utf-8"?>
<sst xmlns="http://schemas.openxmlformats.org/spreadsheetml/2006/main" count="1870" uniqueCount="1391">
  <si>
    <r>
      <t xml:space="preserve">Stimaţi colegi,
Vă rugăm să completaţi prezentul document care are ca scop furnizarea de date din unitatea de învăţământ pe care o conduceţi. 
Aceste date sunt necesare  în vederea corelării  principalilor factori care influenţează performanţa şcolară (factori de risc) cu rezultatele pe care le raportaţi. 
</t>
    </r>
    <r>
      <rPr>
        <b/>
        <i/>
        <sz val="8"/>
        <color indexed="8"/>
        <rFont val="Times New Roman"/>
        <family val="1"/>
      </rPr>
      <t xml:space="preserve">
</t>
    </r>
    <r>
      <rPr>
        <b/>
        <i/>
        <sz val="10"/>
        <color indexed="8"/>
        <rFont val="Times New Roman"/>
        <family val="1"/>
      </rPr>
      <t xml:space="preserve">Raportul vizează ansamblul unităţii şcolare, astfel încât informaţiile solicitate </t>
    </r>
    <r>
      <rPr>
        <b/>
        <i/>
        <u/>
        <sz val="10"/>
        <color indexed="8"/>
        <rFont val="Times New Roman"/>
        <family val="1"/>
      </rPr>
      <t>se referă atât la şcoala coordonatoare</t>
    </r>
    <r>
      <rPr>
        <b/>
        <i/>
        <sz val="10"/>
        <color indexed="8"/>
        <rFont val="Times New Roman"/>
        <family val="1"/>
      </rPr>
      <t xml:space="preserve">, </t>
    </r>
    <r>
      <rPr>
        <b/>
        <i/>
        <u/>
        <sz val="10"/>
        <color indexed="8"/>
        <rFont val="Times New Roman"/>
        <family val="1"/>
      </rPr>
      <t>cât şi la unităţile (structurile) subordonate</t>
    </r>
    <r>
      <rPr>
        <b/>
        <i/>
        <sz val="10"/>
        <color indexed="8"/>
        <rFont val="Times New Roman"/>
        <family val="1"/>
      </rPr>
      <t xml:space="preserve">. În aceste condiţii, toţi itemii solicită informaţii la nivelul </t>
    </r>
    <r>
      <rPr>
        <b/>
        <i/>
        <u/>
        <sz val="10"/>
        <color indexed="8"/>
        <rFont val="Times New Roman"/>
        <family val="1"/>
      </rPr>
      <t>întregii unităţi</t>
    </r>
    <r>
      <rPr>
        <b/>
        <i/>
        <sz val="10"/>
        <color indexed="8"/>
        <rFont val="Times New Roman"/>
        <family val="1"/>
      </rPr>
      <t xml:space="preserve">, iar, în cazul unor date distincte pe cele două categorii, precizarea se face în cadrul întrebării. 
De asemenea, specificaţiile referitoare la elevi solicită informaţii privind totalul efectivelor din unitate, atât copiii cuprinşi în învăţământul preşcolar, cât şi elevii.
</t>
    </r>
    <r>
      <rPr>
        <b/>
        <i/>
        <sz val="8"/>
        <color indexed="8"/>
        <rFont val="Times New Roman"/>
        <family val="1"/>
      </rPr>
      <t xml:space="preserve">
</t>
    </r>
    <r>
      <rPr>
        <b/>
        <i/>
        <sz val="10"/>
        <color indexed="8"/>
        <rFont val="Times New Roman"/>
        <family val="1"/>
      </rPr>
      <t xml:space="preserve">Datele  solicitate pot cuprinde  atât informaţii privind  anul şcolar curent, 2012-2013, cât şi aspecte ( precum rezultatele elevilor, participarea şcolară, formarea personalului etc.), raportate ca finalităţi ale anului şcolar anterior 2011-2012 (anul şcolar  la care face referire itemul este menţionat în întrebarea formulată).
</t>
    </r>
    <r>
      <rPr>
        <b/>
        <i/>
        <sz val="8"/>
        <color indexed="8"/>
        <rFont val="Times New Roman"/>
        <family val="1"/>
      </rPr>
      <t xml:space="preserve">
</t>
    </r>
    <r>
      <rPr>
        <b/>
        <i/>
        <sz val="10"/>
        <color indexed="8"/>
        <rFont val="Times New Roman"/>
        <family val="1"/>
      </rPr>
      <t xml:space="preserve">Raportul  este structurat în 4 părţi, grupate câte două în format distinct, Excel şi Word:
    RAEI – Partea I (Indicatori de structură şi context; rezultate)
    RAEI – Partea  a II-a (Descrierea activităţilor  de îmbunătăţire a calităţii din anul şcolar anterior)
    RAEI – Partea a III-a (Evaluare internă  pe baza indicatorilor  de performanţă)
    RAEI –Partea a IV-a (Planul de îmbunătăţire a calităţii educaţiei pentru anul şcolar în curs)
</t>
    </r>
    <r>
      <rPr>
        <b/>
        <i/>
        <sz val="10"/>
        <color indexed="12"/>
        <rFont val="Times New Roman"/>
        <family val="1"/>
      </rPr>
      <t>Prin urmare, veţi realiza două documente, unul în format Excel şi unul în Word.</t>
    </r>
    <r>
      <rPr>
        <b/>
        <i/>
        <sz val="10"/>
        <color indexed="8"/>
        <rFont val="Times New Roman"/>
        <family val="1"/>
      </rPr>
      <t xml:space="preserve">
</t>
    </r>
    <r>
      <rPr>
        <b/>
        <i/>
        <sz val="8"/>
        <color indexed="8"/>
        <rFont val="Times New Roman"/>
        <family val="1"/>
      </rPr>
      <t xml:space="preserve">
</t>
    </r>
    <r>
      <rPr>
        <b/>
        <i/>
        <u/>
        <sz val="11"/>
        <color indexed="12"/>
        <rFont val="Times New Roman"/>
        <family val="1"/>
      </rPr>
      <t xml:space="preserve">Indicaţii de completare pentru părţile I şi a III-a (format Excel): </t>
    </r>
    <r>
      <rPr>
        <b/>
        <i/>
        <sz val="10"/>
        <color indexed="8"/>
        <rFont val="Times New Roman"/>
        <family val="1"/>
      </rPr>
      <t xml:space="preserve">
Se va  înscrie în  caseta rezervată  cifra  corespunzătoare variantei (sau variantelor) de răspuns care vă reprezintă.  
Dacă  unele  întrebări nu corespund situaţiei dvs., ocoliţi întrebarea şi treceţi la întrebarea umătoare. 
</t>
    </r>
    <r>
      <rPr>
        <b/>
        <i/>
        <u/>
        <sz val="10"/>
        <color indexed="8"/>
        <rFont val="Times New Roman"/>
        <family val="1"/>
      </rPr>
      <t xml:space="preserve">Vă rugăm să citiţi cu atenţie fiecare întrebare înainte de a răspunde. Unele întrebări permit mai multe răspunsuri, acest lucru fiind precizat </t>
    </r>
    <r>
      <rPr>
        <b/>
        <i/>
        <sz val="10"/>
        <color indexed="8"/>
        <rFont val="Times New Roman"/>
        <family val="1"/>
      </rPr>
      <t xml:space="preserve">
</t>
    </r>
    <r>
      <rPr>
        <b/>
        <i/>
        <u/>
        <sz val="10"/>
        <color indexed="8"/>
        <rFont val="Times New Roman"/>
        <family val="1"/>
      </rPr>
      <t>în fiecare caz în parte, imediat după întrebare.</t>
    </r>
    <r>
      <rPr>
        <b/>
        <i/>
        <sz val="10"/>
        <color indexed="8"/>
        <rFont val="Times New Roman"/>
        <family val="1"/>
      </rPr>
      <t xml:space="preserve">
</t>
    </r>
    <r>
      <rPr>
        <b/>
        <i/>
        <sz val="8"/>
        <color indexed="8"/>
        <rFont val="Times New Roman"/>
        <family val="1"/>
      </rPr>
      <t xml:space="preserve">
</t>
    </r>
    <r>
      <rPr>
        <b/>
        <i/>
        <sz val="10"/>
        <color indexed="8"/>
        <rFont val="Times New Roman"/>
        <family val="1"/>
      </rPr>
      <t xml:space="preserve">ATENTIE!  </t>
    </r>
    <r>
      <rPr>
        <b/>
        <i/>
        <sz val="10"/>
        <color indexed="10"/>
        <rFont val="Times New Roman"/>
        <family val="1"/>
      </rPr>
      <t xml:space="preserve">Raportul cuprinde şi date (indicatori) de control si corelare a informaţiilor (sume, procente, niveluri medii etc.), inclusiv 
atenţionări, care vă oferă posibilitatea verificării informaţiei introduse şi corectarea imediată a eventualelor date eronate. </t>
    </r>
    <r>
      <rPr>
        <b/>
        <i/>
        <sz val="10"/>
        <color indexed="8"/>
        <rFont val="Times New Roman"/>
        <family val="1"/>
      </rPr>
      <t xml:space="preserve">
</t>
    </r>
    <r>
      <rPr>
        <b/>
        <i/>
        <sz val="8"/>
        <color indexed="8"/>
        <rFont val="Times New Roman"/>
        <family val="1"/>
      </rPr>
      <t xml:space="preserve">
</t>
    </r>
    <r>
      <rPr>
        <b/>
        <i/>
        <u/>
        <sz val="11"/>
        <color indexed="12"/>
        <rFont val="Times New Roman"/>
        <family val="1"/>
      </rPr>
      <t>Indicaţii de completare pentru părţile  a II-a şi a IV-a (format Word)</t>
    </r>
    <r>
      <rPr>
        <b/>
        <i/>
        <u/>
        <sz val="10"/>
        <color indexed="12"/>
        <rFont val="Times New Roman"/>
        <family val="1"/>
      </rPr>
      <t xml:space="preserve">: </t>
    </r>
    <r>
      <rPr>
        <b/>
        <i/>
        <u/>
        <sz val="11"/>
        <color indexed="12"/>
        <rFont val="Times New Roman"/>
        <family val="1"/>
      </rPr>
      <t xml:space="preserve">sunt părţi descriptive, informaţia este  la decizia directorului.  </t>
    </r>
    <r>
      <rPr>
        <b/>
        <i/>
        <sz val="10"/>
        <color indexed="8"/>
        <rFont val="Times New Roman"/>
        <family val="1"/>
      </rPr>
      <t xml:space="preserve">
Cele două documente se transmit împreună, într-un fişier arhivat, la Inspectoratul Şcolar, pe adresa de corespondenţă electronică aracipraei@gmail.com
•    Pentru eficientizarea preluării  fişierului,  vă rugăm să-l </t>
    </r>
    <r>
      <rPr>
        <b/>
        <i/>
        <sz val="10"/>
        <color indexed="12"/>
        <rFont val="Times New Roman"/>
        <family val="1"/>
      </rPr>
      <t>salvaţi cu următoarea codificare</t>
    </r>
    <r>
      <rPr>
        <b/>
        <i/>
        <sz val="10"/>
        <color indexed="8"/>
        <rFont val="Times New Roman"/>
        <family val="1"/>
      </rPr>
      <t xml:space="preserve">:  </t>
    </r>
    <r>
      <rPr>
        <b/>
        <i/>
        <sz val="11"/>
        <rFont val="Times New Roman"/>
        <family val="1"/>
      </rPr>
      <t>subsistem</t>
    </r>
    <r>
      <rPr>
        <b/>
        <i/>
        <sz val="11"/>
        <color indexed="10"/>
        <rFont val="Times New Roman"/>
        <family val="1"/>
      </rPr>
      <t xml:space="preserve"> </t>
    </r>
    <r>
      <rPr>
        <b/>
        <i/>
        <sz val="11"/>
        <rFont val="Times New Roman"/>
        <family val="1"/>
      </rPr>
      <t>(</t>
    </r>
    <r>
      <rPr>
        <b/>
        <i/>
        <sz val="11"/>
        <color indexed="10"/>
        <rFont val="Times New Roman"/>
        <family val="1"/>
      </rPr>
      <t xml:space="preserve">S </t>
    </r>
    <r>
      <rPr>
        <b/>
        <i/>
        <sz val="11"/>
        <rFont val="Times New Roman"/>
        <family val="1"/>
      </rPr>
      <t xml:space="preserve">stat / </t>
    </r>
    <r>
      <rPr>
        <b/>
        <i/>
        <sz val="11"/>
        <color indexed="10"/>
        <rFont val="Times New Roman"/>
        <family val="1"/>
      </rPr>
      <t>P</t>
    </r>
    <r>
      <rPr>
        <b/>
        <i/>
        <sz val="11"/>
        <rFont val="Times New Roman"/>
        <family val="1"/>
      </rPr>
      <t xml:space="preserve"> privat)</t>
    </r>
    <r>
      <rPr>
        <b/>
        <i/>
        <sz val="10"/>
        <color indexed="8"/>
        <rFont val="Times New Roman"/>
        <family val="1"/>
      </rPr>
      <t xml:space="preserve">_ </t>
    </r>
    <r>
      <rPr>
        <b/>
        <i/>
        <sz val="11"/>
        <color indexed="10"/>
        <rFont val="Times New Roman"/>
        <family val="1"/>
      </rPr>
      <t xml:space="preserve">indicativ judeţ _cod SIRUES  
</t>
    </r>
    <r>
      <rPr>
        <b/>
        <i/>
        <sz val="10"/>
        <color indexed="8"/>
        <rFont val="Times New Roman"/>
        <family val="1"/>
      </rPr>
      <t>(exemplu:  Şcoala gimnazială Pianu de Sus judeţul Alba, unitate de stat, se va salva cu nume fişier:</t>
    </r>
    <r>
      <rPr>
        <b/>
        <i/>
        <sz val="11"/>
        <color indexed="8"/>
        <rFont val="Times New Roman"/>
        <family val="1"/>
      </rPr>
      <t xml:space="preserve"> </t>
    </r>
    <r>
      <rPr>
        <b/>
        <i/>
        <sz val="11"/>
        <color indexed="10"/>
        <rFont val="Times New Roman"/>
        <family val="1"/>
      </rPr>
      <t>S_AB_ 1102996</t>
    </r>
    <r>
      <rPr>
        <b/>
        <i/>
        <sz val="10"/>
        <color indexed="8"/>
        <rFont val="Times New Roman"/>
        <family val="1"/>
      </rPr>
      <t xml:space="preserve"> )
</t>
    </r>
    <r>
      <rPr>
        <b/>
        <i/>
        <sz val="6"/>
        <color indexed="8"/>
        <rFont val="Times New Roman"/>
        <family val="1"/>
      </rPr>
      <t xml:space="preserve">
</t>
    </r>
    <r>
      <rPr>
        <b/>
        <i/>
        <sz val="10"/>
        <color indexed="8"/>
        <rFont val="Times New Roman"/>
        <family val="1"/>
      </rPr>
      <t xml:space="preserve">•   Pentru situaţiile în care </t>
    </r>
    <r>
      <rPr>
        <b/>
        <i/>
        <u/>
        <sz val="10"/>
        <color indexed="8"/>
        <rFont val="Times New Roman"/>
        <family val="1"/>
      </rPr>
      <t>nu se cunoaşte codul SIRUES</t>
    </r>
    <r>
      <rPr>
        <b/>
        <i/>
        <sz val="10"/>
        <color indexed="8"/>
        <rFont val="Times New Roman"/>
        <family val="1"/>
      </rPr>
      <t xml:space="preserve">, în locul acestuia  utilizaţi pentru salvare </t>
    </r>
    <r>
      <rPr>
        <b/>
        <i/>
        <sz val="10"/>
        <color indexed="12"/>
        <rFont val="Times New Roman"/>
        <family val="1"/>
      </rPr>
      <t>denumirea unităţii scrisă cu caractere mici şi fără diacritice</t>
    </r>
    <r>
      <rPr>
        <b/>
        <i/>
        <sz val="10"/>
        <color indexed="8"/>
        <rFont val="Times New Roman"/>
        <family val="1"/>
      </rPr>
      <t xml:space="preserve">.
(exemplu:  Şcoala gimnazială Pianu de Sus judeţul Alba, unitate de stat, se va salva cu nume fişier: </t>
    </r>
    <r>
      <rPr>
        <b/>
        <i/>
        <sz val="11"/>
        <color indexed="10"/>
        <rFont val="Times New Roman"/>
        <family val="1"/>
      </rPr>
      <t>S_AB_scoala gimnaziala pianu de sus</t>
    </r>
    <r>
      <rPr>
        <b/>
        <i/>
        <sz val="10"/>
        <color indexed="8"/>
        <rFont val="Times New Roman"/>
        <family val="1"/>
      </rPr>
      <t xml:space="preserve">)
</t>
    </r>
    <r>
      <rPr>
        <b/>
        <i/>
        <sz val="8"/>
        <color indexed="8"/>
        <rFont val="Times New Roman"/>
        <family val="1"/>
      </rPr>
      <t xml:space="preserve">
</t>
    </r>
    <r>
      <rPr>
        <b/>
        <i/>
        <sz val="14"/>
        <color indexed="12"/>
        <rFont val="Times New Roman"/>
        <family val="1"/>
      </rPr>
      <t>NU UITATI SA SALVATI FISIERUL UTILIZAND CODUL UNITATII DVS.!</t>
    </r>
    <r>
      <rPr>
        <b/>
        <i/>
        <sz val="8"/>
        <color indexed="8"/>
        <rFont val="Times New Roman"/>
        <family val="1"/>
      </rPr>
      <t xml:space="preserve">
</t>
    </r>
  </si>
  <si>
    <t>D56a1-P</t>
  </si>
  <si>
    <t>D56a2-P</t>
  </si>
  <si>
    <t>D56a3-P</t>
  </si>
  <si>
    <t>D56a4-P</t>
  </si>
  <si>
    <t>D56a5-P</t>
  </si>
  <si>
    <t>D56a1-G</t>
  </si>
  <si>
    <t>D56a2-G</t>
  </si>
  <si>
    <t>D56a3-G</t>
  </si>
  <si>
    <t>D56a4-G</t>
  </si>
  <si>
    <t>D56a5-G</t>
  </si>
  <si>
    <t>D56a1-Li</t>
  </si>
  <si>
    <t>D56a2-Li</t>
  </si>
  <si>
    <t>D56a3-Li</t>
  </si>
  <si>
    <t>D56a4-Li</t>
  </si>
  <si>
    <t>D56a5-Li</t>
  </si>
  <si>
    <t>D56a1-L</t>
  </si>
  <si>
    <t>D56a2-L</t>
  </si>
  <si>
    <t>D56a3-L</t>
  </si>
  <si>
    <t>D56a4-L</t>
  </si>
  <si>
    <t>D56a5-L</t>
  </si>
  <si>
    <t>D57P1-LRO</t>
  </si>
  <si>
    <t>D57P2-LRO</t>
  </si>
  <si>
    <t>D57P3-LRO</t>
  </si>
  <si>
    <t>D57P4-LRO</t>
  </si>
  <si>
    <t>D57P1-Mat</t>
  </si>
  <si>
    <t>D57P2-Mat</t>
  </si>
  <si>
    <t>D57P3-Mat</t>
  </si>
  <si>
    <t>D57P4-Mat</t>
  </si>
  <si>
    <t>D60_Mt-1</t>
  </si>
  <si>
    <t>D60_Mt-2</t>
  </si>
  <si>
    <t>D60_Mt-3</t>
  </si>
  <si>
    <t>D60_Mt-4</t>
  </si>
  <si>
    <t>D60_Mt-5</t>
  </si>
  <si>
    <t>D60_Mt-6</t>
  </si>
  <si>
    <t>D62I-6</t>
  </si>
  <si>
    <t>D62P-6</t>
  </si>
  <si>
    <t>D66-8</t>
  </si>
  <si>
    <t>D66-12</t>
  </si>
  <si>
    <t>6. Învăţământ postliceal (certificare de nivel 3+) - alte forme</t>
  </si>
  <si>
    <t>D62-6</t>
  </si>
  <si>
    <r>
      <t xml:space="preserve">2  Programul „A doua şansă” - învăţământ </t>
    </r>
    <r>
      <rPr>
        <b/>
        <sz val="10.5"/>
        <rFont val="Times New Roman"/>
        <family val="1"/>
      </rPr>
      <t>secundar inferior</t>
    </r>
  </si>
  <si>
    <r>
      <t xml:space="preserve">3. Cu frecventa - seral: </t>
    </r>
    <r>
      <rPr>
        <b/>
        <sz val="10.5"/>
        <rFont val="Times New Roman"/>
        <family val="1"/>
      </rPr>
      <t xml:space="preserve"> </t>
    </r>
    <r>
      <rPr>
        <sz val="10.5"/>
        <rFont val="Times New Roman"/>
        <family val="1"/>
      </rPr>
      <t xml:space="preserve">învăţământ </t>
    </r>
    <r>
      <rPr>
        <b/>
        <sz val="10.5"/>
        <rFont val="Times New Roman"/>
        <family val="1"/>
      </rPr>
      <t>liceal</t>
    </r>
    <r>
      <rPr>
        <sz val="10.5"/>
        <rFont val="Times New Roman"/>
        <family val="1"/>
      </rPr>
      <t xml:space="preserve"> </t>
    </r>
  </si>
  <si>
    <r>
      <t>4. Cu frecventa - seral: -</t>
    </r>
    <r>
      <rPr>
        <b/>
        <sz val="10.5"/>
        <rFont val="Times New Roman"/>
        <family val="1"/>
      </rPr>
      <t xml:space="preserve"> </t>
    </r>
    <r>
      <rPr>
        <sz val="10.5"/>
        <rFont val="Times New Roman"/>
        <family val="1"/>
      </rPr>
      <t>învăţământ</t>
    </r>
    <r>
      <rPr>
        <b/>
        <sz val="10.5"/>
        <rFont val="Times New Roman"/>
        <family val="1"/>
      </rPr>
      <t xml:space="preserve"> postliceal</t>
    </r>
    <r>
      <rPr>
        <sz val="10.5"/>
        <rFont val="Times New Roman"/>
        <family val="1"/>
      </rPr>
      <t xml:space="preserve"> </t>
    </r>
  </si>
  <si>
    <r>
      <t xml:space="preserve">5. Cu frecvenţă redusă -  învăţământ </t>
    </r>
    <r>
      <rPr>
        <b/>
        <sz val="10.5"/>
        <rFont val="Times New Roman"/>
        <family val="1"/>
      </rPr>
      <t>primar</t>
    </r>
  </si>
  <si>
    <r>
      <t xml:space="preserve">6. Cu frecvenţă redusă -  învăţământ </t>
    </r>
    <r>
      <rPr>
        <b/>
        <sz val="10.5"/>
        <rFont val="Times New Roman"/>
        <family val="1"/>
      </rPr>
      <t>gimnazial</t>
    </r>
  </si>
  <si>
    <r>
      <t xml:space="preserve">7. Cu frecvenţă redusă -  învăţământ </t>
    </r>
    <r>
      <rPr>
        <b/>
        <sz val="10.5"/>
        <rFont val="Times New Roman"/>
        <family val="1"/>
      </rPr>
      <t>liceal ciclul inferior</t>
    </r>
  </si>
  <si>
    <r>
      <t xml:space="preserve">8. Cu frecvenţă redusă -  învăţământ </t>
    </r>
    <r>
      <rPr>
        <b/>
        <sz val="10.5"/>
        <rFont val="Times New Roman"/>
        <family val="1"/>
      </rPr>
      <t>liceal ciclul superior</t>
    </r>
  </si>
  <si>
    <t>D20-7</t>
  </si>
  <si>
    <t>D20-8</t>
  </si>
  <si>
    <r>
      <t xml:space="preserve">Precizaţi dacă în cadrul unităţii </t>
    </r>
    <r>
      <rPr>
        <b/>
        <i/>
        <sz val="11"/>
        <rFont val="Times New Roman"/>
        <family val="1"/>
      </rPr>
      <t xml:space="preserve">(coordonatoare şi structuri), se regăsesc următoarele situaţii: </t>
    </r>
  </si>
  <si>
    <t>2. cel puţin un părinte are studii medii (liceu absolvit, cu sau fără bacalaureat)</t>
  </si>
  <si>
    <t>Asigurarea serviciilor medicale pentru elevi</t>
  </si>
  <si>
    <t>Asigurarea securităţii tuturor celor implicaţi în activitatea şcolară, în timpul desfăşurării programului</t>
  </si>
  <si>
    <t>Asigurarea serviciilor de orientare şi consiliere pentru elevi.</t>
  </si>
  <si>
    <t>Calificativ acordat</t>
  </si>
  <si>
    <t>Evaluare externa</t>
  </si>
  <si>
    <t>A02 Baza materială</t>
  </si>
  <si>
    <t>P09</t>
  </si>
  <si>
    <t>P10</t>
  </si>
  <si>
    <t>P11</t>
  </si>
  <si>
    <t>P12</t>
  </si>
  <si>
    <t>P13</t>
  </si>
  <si>
    <t>P14</t>
  </si>
  <si>
    <t>P15</t>
  </si>
  <si>
    <t>P16</t>
  </si>
  <si>
    <t>P17</t>
  </si>
  <si>
    <t>P18</t>
  </si>
  <si>
    <t>P19</t>
  </si>
  <si>
    <t>P20</t>
  </si>
  <si>
    <t>P21</t>
  </si>
  <si>
    <t>Existenţa şi caracteristicile spaţiilor şcolare</t>
  </si>
  <si>
    <t>Dotarea spaţiilor şcolare</t>
  </si>
  <si>
    <t>Accesibilitatea spaţiilor şcolare</t>
  </si>
  <si>
    <t xml:space="preserve">Utilizarea spaţiilor şcolare </t>
  </si>
  <si>
    <t xml:space="preserve">Existenţa, caracteristicile şi funcţionalitatea spaţiilor administrative </t>
  </si>
  <si>
    <t>Existenţa, caracteristicile şi funcţionalitatea spaţiilor auxiliare</t>
  </si>
  <si>
    <t>Accesibilitatea spaţiilor auxiliare</t>
  </si>
  <si>
    <t>D31a2-1</t>
  </si>
  <si>
    <t>D31a2-2</t>
  </si>
  <si>
    <t>D31a2-3</t>
  </si>
  <si>
    <t>Daca "Da", precizati :</t>
  </si>
  <si>
    <t>1. Asigurarea asistenţei cu medic şcolar</t>
  </si>
  <si>
    <t>2. Asigurarea asistenţei cu cadre medii sanitare</t>
  </si>
  <si>
    <t>D31c</t>
  </si>
  <si>
    <t>D31c-1</t>
  </si>
  <si>
    <t>D31b2-1</t>
  </si>
  <si>
    <t>D31b2-2</t>
  </si>
  <si>
    <r>
      <t xml:space="preserve">Servicii medicale: unitatea dispune de </t>
    </r>
    <r>
      <rPr>
        <b/>
        <i/>
        <sz val="11"/>
        <color indexed="12"/>
        <rFont val="Times New Roman"/>
        <family val="1"/>
      </rPr>
      <t>cabinet medical</t>
    </r>
  </si>
  <si>
    <r>
      <t xml:space="preserve">Cabinet de </t>
    </r>
    <r>
      <rPr>
        <b/>
        <i/>
        <sz val="11"/>
        <color indexed="12"/>
        <rFont val="Times New Roman"/>
        <family val="1"/>
      </rPr>
      <t xml:space="preserve">asistenţă psihopedagogică </t>
    </r>
  </si>
  <si>
    <r>
      <t xml:space="preserve">Unitatea dispune de următoarele </t>
    </r>
    <r>
      <rPr>
        <b/>
        <i/>
        <sz val="11"/>
        <color indexed="12"/>
        <rFont val="Times New Roman"/>
        <family val="1"/>
      </rPr>
      <t>servicii de masă şi/sau cazare</t>
    </r>
    <r>
      <rPr>
        <b/>
        <sz val="11"/>
        <rFont val="Times New Roman"/>
        <family val="1"/>
      </rPr>
      <t>:</t>
    </r>
  </si>
  <si>
    <t>1. Cu normă intreagă</t>
  </si>
  <si>
    <t>2. Cu norma parţială</t>
  </si>
  <si>
    <t>D31c2-1</t>
  </si>
  <si>
    <r>
      <t xml:space="preserve">Dacă "Da", precizaţi  încadrarea şcolii cu specialist </t>
    </r>
    <r>
      <rPr>
        <b/>
        <i/>
        <sz val="10"/>
        <rFont val="Times New Roman"/>
        <family val="1"/>
      </rPr>
      <t>(psiholog/ profesor defectolog/ logoped/ consilier etc)</t>
    </r>
    <r>
      <rPr>
        <b/>
        <sz val="10.5"/>
        <rFont val="Times New Roman"/>
        <family val="1"/>
      </rPr>
      <t>:</t>
    </r>
  </si>
  <si>
    <r>
      <t xml:space="preserve">Dacă în unitate sunt organizate şi </t>
    </r>
    <r>
      <rPr>
        <b/>
        <i/>
        <sz val="11"/>
        <color indexed="12"/>
        <rFont val="Times New Roman"/>
        <family val="1"/>
      </rPr>
      <t xml:space="preserve">alte forme de învăţământ sau programe </t>
    </r>
    <r>
      <rPr>
        <b/>
        <sz val="11"/>
        <rFont val="Times New Roman"/>
        <family val="1"/>
      </rPr>
      <t>(</t>
    </r>
    <r>
      <rPr>
        <b/>
        <i/>
        <sz val="11"/>
        <rFont val="Times New Roman"/>
        <family val="1"/>
      </rPr>
      <t>"cu frecvenţă-seral", "cu frecvenţă redusă", "A doua şansă"</t>
    </r>
    <r>
      <rPr>
        <b/>
        <sz val="11"/>
        <rFont val="Times New Roman"/>
        <family val="1"/>
      </rPr>
      <t xml:space="preserve">), precizaţi </t>
    </r>
    <r>
      <rPr>
        <b/>
        <i/>
        <u/>
        <sz val="11"/>
        <color indexed="12"/>
        <rFont val="Times New Roman"/>
        <family val="1"/>
      </rPr>
      <t xml:space="preserve">numărul de clase şi de elevi </t>
    </r>
    <r>
      <rPr>
        <b/>
        <sz val="11"/>
        <rFont val="Times New Roman"/>
        <family val="1"/>
      </rPr>
      <t xml:space="preserve">cuprinşi în aceste forme: </t>
    </r>
  </si>
  <si>
    <r>
      <t xml:space="preserve">6. Numărul de elevi din învăţământul </t>
    </r>
    <r>
      <rPr>
        <b/>
        <sz val="10.5"/>
        <rFont val="Times New Roman"/>
        <family val="1"/>
      </rPr>
      <t>postliceal</t>
    </r>
  </si>
  <si>
    <t>2. Numărul de copii care au finalizat nivelul antepreşcolar şi s-au înscris la gradiniţă</t>
  </si>
  <si>
    <r>
      <t xml:space="preserve">Şcoala Dvs. a participat, </t>
    </r>
    <r>
      <rPr>
        <sz val="10.5"/>
        <rFont val="Times New Roman"/>
        <family val="1"/>
      </rPr>
      <t>prin elevi de vârsta corespunzătoare,</t>
    </r>
    <r>
      <rPr>
        <b/>
        <sz val="10.5"/>
        <rFont val="Times New Roman"/>
        <family val="1"/>
      </rPr>
      <t xml:space="preserve"> la evaluări în cadrul </t>
    </r>
    <r>
      <rPr>
        <b/>
        <i/>
        <sz val="10"/>
        <rFont val="Times New Roman"/>
        <family val="1"/>
      </rPr>
      <t>(încercuiţi toate variantele de răspuns care vă reprezintă)</t>
    </r>
    <r>
      <rPr>
        <b/>
        <sz val="10.5"/>
        <rFont val="Times New Roman"/>
        <family val="1"/>
      </rPr>
      <t>::</t>
    </r>
  </si>
  <si>
    <t>Optimizarea accesului la resursele educaţionale</t>
  </si>
  <si>
    <t>C07 Transparenţa informaţiilor de interes public cu privire la programele de studii şi, după caz, certificatele, diplomele şi calificările oferite</t>
  </si>
  <si>
    <t>P42</t>
  </si>
  <si>
    <t>Asigurarea accesului  la oferta educaţională a şcolii</t>
  </si>
  <si>
    <t>C08 Funcţionalitatea structurilor de asigurare a calităţii educaţiei, conform legii</t>
  </si>
  <si>
    <t>P43</t>
  </si>
  <si>
    <t>Constituirea si funcţionarea structurilor responsabile cu evaluarea internă a calităţii</t>
  </si>
  <si>
    <t>D53b-mediu</t>
  </si>
  <si>
    <t>mii RON</t>
  </si>
  <si>
    <t xml:space="preserve">Utilizarea spaţiilor auxiliare </t>
  </si>
  <si>
    <t>Dotarea cu mijloacele de învăţământ şi cu auxiliare curriculare</t>
  </si>
  <si>
    <t>Existenţa şi dezvoltarea fondului bibliotecii şcolare/ centrului de informare şi documentare</t>
  </si>
  <si>
    <t>10. Numărul absolvenţilor de liceu-ciclu inferior care au optat pentru continuarea cu stagiul de practică de 6 luni</t>
  </si>
  <si>
    <t>3.Semiinternat şi / sau activitate „before school” / „after school”</t>
  </si>
  <si>
    <t>Daca "Da", precizati condiţiile de masă şi cazare</t>
  </si>
  <si>
    <t>D39-1</t>
  </si>
  <si>
    <t>D39-2</t>
  </si>
  <si>
    <t>D39-3</t>
  </si>
  <si>
    <t>D39-4</t>
  </si>
  <si>
    <t>Număr cadre didactice</t>
  </si>
  <si>
    <r>
      <t xml:space="preserve">1. </t>
    </r>
    <r>
      <rPr>
        <sz val="10"/>
        <rFont val="Times New Roman"/>
        <family val="1"/>
      </rPr>
      <t>Număr cadre didactice</t>
    </r>
    <r>
      <rPr>
        <b/>
        <sz val="10"/>
        <rFont val="Times New Roman"/>
        <family val="1"/>
      </rPr>
      <t xml:space="preserve"> cu doctorat</t>
    </r>
  </si>
  <si>
    <r>
      <t xml:space="preserve">2. </t>
    </r>
    <r>
      <rPr>
        <sz val="10"/>
        <rFont val="Times New Roman"/>
        <family val="1"/>
      </rPr>
      <t>Număr cadre didactice cu</t>
    </r>
    <r>
      <rPr>
        <b/>
        <sz val="10"/>
        <rFont val="Times New Roman"/>
        <family val="1"/>
      </rPr>
      <t xml:space="preserve"> gradul I</t>
    </r>
  </si>
  <si>
    <r>
      <t xml:space="preserve">3. </t>
    </r>
    <r>
      <rPr>
        <sz val="10"/>
        <rFont val="Times New Roman"/>
        <family val="1"/>
      </rPr>
      <t>Număr cadre didactice cu</t>
    </r>
    <r>
      <rPr>
        <b/>
        <sz val="10"/>
        <rFont val="Times New Roman"/>
        <family val="1"/>
      </rPr>
      <t xml:space="preserve"> gradul II</t>
    </r>
  </si>
  <si>
    <r>
      <t>4.</t>
    </r>
    <r>
      <rPr>
        <sz val="10"/>
        <rFont val="Times New Roman"/>
        <family val="1"/>
      </rPr>
      <t xml:space="preserve"> Număr cadre didactice</t>
    </r>
    <r>
      <rPr>
        <b/>
        <sz val="10"/>
        <rFont val="Times New Roman"/>
        <family val="1"/>
      </rPr>
      <t xml:space="preserve"> cu definitivat</t>
    </r>
  </si>
  <si>
    <r>
      <t xml:space="preserve">5. </t>
    </r>
    <r>
      <rPr>
        <sz val="10"/>
        <rFont val="Times New Roman"/>
        <family val="1"/>
      </rPr>
      <t>Număr cadre didactice</t>
    </r>
    <r>
      <rPr>
        <b/>
        <sz val="10"/>
        <rFont val="Times New Roman"/>
        <family val="1"/>
      </rPr>
      <t xml:space="preserve"> fără definitivat</t>
    </r>
  </si>
  <si>
    <r>
      <t xml:space="preserve">6. </t>
    </r>
    <r>
      <rPr>
        <sz val="10"/>
        <rFont val="Times New Roman"/>
        <family val="1"/>
      </rPr>
      <t xml:space="preserve">Număr personal didactic </t>
    </r>
    <r>
      <rPr>
        <b/>
        <sz val="10"/>
        <rFont val="Times New Roman"/>
        <family val="1"/>
      </rPr>
      <t>necalificat</t>
    </r>
  </si>
  <si>
    <t>D44-3</t>
  </si>
  <si>
    <t>D44-4</t>
  </si>
  <si>
    <t>D44-5</t>
  </si>
  <si>
    <t>D44-6</t>
  </si>
  <si>
    <r>
      <t xml:space="preserve">2. </t>
    </r>
    <r>
      <rPr>
        <sz val="10"/>
        <rFont val="Times New Roman"/>
        <family val="1"/>
      </rPr>
      <t xml:space="preserve">Numărul de cadre didactice </t>
    </r>
    <r>
      <rPr>
        <b/>
        <sz val="10"/>
        <rFont val="Times New Roman"/>
        <family val="1"/>
      </rPr>
      <t>calificate</t>
    </r>
  </si>
  <si>
    <r>
      <t xml:space="preserve">3. </t>
    </r>
    <r>
      <rPr>
        <sz val="10"/>
        <rFont val="Times New Roman"/>
        <family val="1"/>
      </rPr>
      <t xml:space="preserve">Numărul de cadre didactice care </t>
    </r>
    <r>
      <rPr>
        <b/>
        <sz val="10"/>
        <rFont val="Times New Roman"/>
        <family val="1"/>
      </rPr>
      <t xml:space="preserve">domiciliază în altă localitate </t>
    </r>
    <r>
      <rPr>
        <sz val="10"/>
        <rFont val="Times New Roman"/>
        <family val="1"/>
      </rPr>
      <t>decât şcoala în care predau</t>
    </r>
    <r>
      <rPr>
        <b/>
        <sz val="10"/>
        <rFont val="Times New Roman"/>
        <family val="1"/>
      </rPr>
      <t xml:space="preserve"> (navetişti)</t>
    </r>
  </si>
  <si>
    <t>1. sub normative</t>
  </si>
  <si>
    <t>2. la nivelul normativelor</t>
  </si>
  <si>
    <t>D54a-1</t>
  </si>
  <si>
    <t>D54a-2</t>
  </si>
  <si>
    <t>D54b-1</t>
  </si>
  <si>
    <t>D54b-2</t>
  </si>
  <si>
    <t xml:space="preserve">D01 </t>
  </si>
  <si>
    <t xml:space="preserve">Denumirea unităţii </t>
  </si>
  <si>
    <t>Cod SIRUES</t>
  </si>
  <si>
    <t>3. închiriată altor unităţi de învăţământ</t>
  </si>
  <si>
    <t>4. închiriată pt. beneficiari externi</t>
  </si>
  <si>
    <t>1. există</t>
  </si>
  <si>
    <t>2. utilizată pt. procesul propriu</t>
  </si>
  <si>
    <t>Numar locuri</t>
  </si>
  <si>
    <t>Inchiriat altor unităţi de învăţăm.</t>
  </si>
  <si>
    <t>1. Curent electric</t>
  </si>
  <si>
    <t>2. Apă curentă:</t>
  </si>
  <si>
    <t>3. Telefon:</t>
  </si>
  <si>
    <t>Sc.coordonatoare</t>
  </si>
  <si>
    <r>
      <t xml:space="preserve">1. </t>
    </r>
    <r>
      <rPr>
        <sz val="10"/>
        <rFont val="Times New Roman"/>
        <family val="1"/>
      </rPr>
      <t>in toate struct.</t>
    </r>
  </si>
  <si>
    <t>(3) Elemente de dotare</t>
  </si>
  <si>
    <t>1.Mobilierul este adaptat vârstei copilului:</t>
  </si>
  <si>
    <t xml:space="preserve">2.Instalaţiile sanitare sunt adaptate vârstei copiilor (dimensiune, amplasare etc.) : </t>
  </si>
  <si>
    <t>(4) Resurse materiale</t>
  </si>
  <si>
    <t>2. dotare medie</t>
  </si>
  <si>
    <t>3. dotare insuficientă</t>
  </si>
  <si>
    <t>3. Nu avem bibliotecă şcolară</t>
  </si>
  <si>
    <t>D27</t>
  </si>
  <si>
    <r>
      <t>Ş</t>
    </r>
    <r>
      <rPr>
        <b/>
        <sz val="11"/>
        <color indexed="8"/>
        <rFont val="Times New Roman"/>
        <family val="1"/>
      </rPr>
      <t xml:space="preserve">coala dvs. este situată într-o </t>
    </r>
    <r>
      <rPr>
        <b/>
        <sz val="11"/>
        <color indexed="12"/>
        <rFont val="Times New Roman"/>
        <family val="1"/>
      </rPr>
      <t>zonă dezavantajată</t>
    </r>
    <r>
      <rPr>
        <b/>
        <sz val="11"/>
        <color indexed="8"/>
        <rFont val="Times New Roman"/>
        <family val="1"/>
      </rPr>
      <t xml:space="preserve"> (zonă izolată cu probleme de acces/ zonă cu şomaj ridicat/ comunităţi defavorizate etc.)?</t>
    </r>
  </si>
  <si>
    <r>
      <t xml:space="preserve">1. Elevi din familii cu </t>
    </r>
    <r>
      <rPr>
        <b/>
        <i/>
        <sz val="10"/>
        <color indexed="12"/>
        <rFont val="Times New Roman"/>
        <family val="1"/>
      </rPr>
      <t>nivel economic scăzut</t>
    </r>
    <r>
      <rPr>
        <b/>
        <sz val="10"/>
        <rFont val="Times New Roman"/>
        <family val="1"/>
      </rPr>
      <t xml:space="preserve">, pentru care s-a întocmit dosarul pentru bursă socială, indiferent dacă beneficiază de aceasta, sau nu i s-a putut acorda din restricţii financiare </t>
    </r>
  </si>
  <si>
    <r>
      <t xml:space="preserve">3. Elevi care trăiesc în </t>
    </r>
    <r>
      <rPr>
        <b/>
        <i/>
        <sz val="10"/>
        <color indexed="12"/>
        <rFont val="Times New Roman"/>
        <family val="1"/>
      </rPr>
      <t>familii monoparentale</t>
    </r>
  </si>
  <si>
    <r>
      <t xml:space="preserve">4. Elevi care trăiesc </t>
    </r>
    <r>
      <rPr>
        <b/>
        <i/>
        <sz val="10"/>
        <color indexed="12"/>
        <rFont val="Times New Roman"/>
        <family val="1"/>
      </rPr>
      <t>în grija bunicilor sau a altor rude</t>
    </r>
  </si>
  <si>
    <r>
      <t xml:space="preserve">1. Număr de computere utilizate în </t>
    </r>
    <r>
      <rPr>
        <b/>
        <i/>
        <sz val="10"/>
        <color indexed="12"/>
        <rFont val="Times New Roman"/>
        <family val="1"/>
      </rPr>
      <t>administraţie</t>
    </r>
    <r>
      <rPr>
        <b/>
        <sz val="10"/>
        <rFont val="Times New Roman"/>
        <family val="1"/>
      </rPr>
      <t xml:space="preserve"> (cabinet director, cancelarie, secretariat, bibliotecă etc.)</t>
    </r>
  </si>
  <si>
    <r>
      <t xml:space="preserve">2. Număr de computere utilizate </t>
    </r>
    <r>
      <rPr>
        <b/>
        <i/>
        <sz val="10"/>
        <color indexed="12"/>
        <rFont val="Times New Roman"/>
        <family val="1"/>
      </rPr>
      <t>exclusiv de cadrele didactice</t>
    </r>
  </si>
  <si>
    <r>
      <t xml:space="preserve">3. Număr de computere utilizate în </t>
    </r>
    <r>
      <rPr>
        <b/>
        <i/>
        <sz val="10"/>
        <color indexed="12"/>
        <rFont val="Times New Roman"/>
        <family val="1"/>
      </rPr>
      <t>activităţi cu elevii şi de către elevi</t>
    </r>
  </si>
  <si>
    <r>
      <t xml:space="preserve">4. Număr de computere </t>
    </r>
    <r>
      <rPr>
        <b/>
        <i/>
        <sz val="10"/>
        <color indexed="12"/>
        <rFont val="Times New Roman"/>
        <family val="1"/>
      </rPr>
      <t>cu acces la internet, utilizate în activităţi cu elevii şi de către elevi</t>
    </r>
  </si>
  <si>
    <r>
      <t xml:space="preserve">Unitatea </t>
    </r>
    <r>
      <rPr>
        <b/>
        <sz val="10.5"/>
        <rFont val="Times New Roman"/>
        <family val="1"/>
      </rPr>
      <t xml:space="preserve">a creat  şi gestionează un </t>
    </r>
    <r>
      <rPr>
        <b/>
        <sz val="10.5"/>
        <color indexed="12"/>
        <rFont val="Times New Roman"/>
        <family val="1"/>
      </rPr>
      <t>site internet al şcolii</t>
    </r>
    <r>
      <rPr>
        <b/>
        <sz val="10.5"/>
        <rFont val="Times New Roman"/>
        <family val="1"/>
      </rPr>
      <t xml:space="preserve">  :</t>
    </r>
  </si>
  <si>
    <t>Comunicarea dintre unitatea coordonatoare şi structurile subordonate:</t>
  </si>
  <si>
    <t>D28a</t>
  </si>
  <si>
    <t>D28b</t>
  </si>
  <si>
    <t>Situaţia spaţiului de învăţământ:</t>
  </si>
  <si>
    <r>
      <t>2.</t>
    </r>
    <r>
      <rPr>
        <b/>
        <sz val="10"/>
        <rFont val="Times New Roman"/>
        <family val="1"/>
      </rPr>
      <t xml:space="preserve"> în </t>
    </r>
    <r>
      <rPr>
        <b/>
        <u/>
        <sz val="10"/>
        <color indexed="12"/>
        <rFont val="Times New Roman"/>
        <family val="1"/>
      </rPr>
      <t>spaţii cu utilizare mixtă</t>
    </r>
    <r>
      <rPr>
        <b/>
        <sz val="10"/>
        <rFont val="Times New Roman"/>
        <family val="1"/>
      </rPr>
      <t xml:space="preserve"> (in aceeasi incapere se desfasoara câte doua sau toate cele trei categorii de activitati)</t>
    </r>
  </si>
  <si>
    <r>
      <t xml:space="preserve">Vă rugăm să precizaţi </t>
    </r>
    <r>
      <rPr>
        <b/>
        <u/>
        <sz val="11"/>
        <color indexed="12"/>
        <rFont val="Times New Roman"/>
        <family val="1"/>
      </rPr>
      <t>numărul de computere</t>
    </r>
    <r>
      <rPr>
        <b/>
        <sz val="11"/>
        <rFont val="Times New Roman"/>
        <family val="1"/>
      </rPr>
      <t xml:space="preserve"> din şcoală şi din unităţile subordonate, după cum urmează:</t>
    </r>
  </si>
  <si>
    <r>
      <t xml:space="preserve">În ce priveşte </t>
    </r>
    <r>
      <rPr>
        <b/>
        <i/>
        <sz val="11"/>
        <color indexed="12"/>
        <rFont val="Times New Roman"/>
        <family val="1"/>
      </rPr>
      <t>utilizarea tehnologiei informaţionale</t>
    </r>
    <r>
      <rPr>
        <b/>
        <sz val="11"/>
        <rFont val="Times New Roman"/>
        <family val="1"/>
      </rPr>
      <t xml:space="preserve"> (TIC), vă rugăm să precizaţi dacă unitatea şcolară:</t>
    </r>
  </si>
  <si>
    <r>
      <t xml:space="preserve">În ce priveşte </t>
    </r>
    <r>
      <rPr>
        <b/>
        <i/>
        <sz val="11"/>
        <color indexed="12"/>
        <rFont val="Times New Roman"/>
        <family val="1"/>
      </rPr>
      <t>dotarea cu IT</t>
    </r>
    <r>
      <rPr>
        <b/>
        <sz val="11"/>
        <rFont val="Times New Roman"/>
        <family val="1"/>
      </rPr>
      <t>, vă rugăm să precizaţi dacă în pregătirea şi derularea activităţilor cu elevii în şcoala dvs. se folosesc:</t>
    </r>
  </si>
  <si>
    <t>D01-localitate</t>
  </si>
  <si>
    <r>
      <t xml:space="preserve">În cazul claselor  cu mobilier fix, care este poziţionarea </t>
    </r>
    <r>
      <rPr>
        <b/>
        <u/>
        <sz val="11"/>
        <rFont val="Times New Roman"/>
        <family val="1"/>
      </rPr>
      <t>majoritară</t>
    </r>
    <r>
      <rPr>
        <b/>
        <sz val="11"/>
        <rFont val="Times New Roman"/>
        <family val="1"/>
      </rPr>
      <t xml:space="preserve"> a acestuia:</t>
    </r>
  </si>
  <si>
    <t>2. TIMSS</t>
  </si>
  <si>
    <t>3. PISA</t>
  </si>
  <si>
    <t>3. Nu ştiu</t>
  </si>
  <si>
    <t>LRO</t>
  </si>
  <si>
    <t>MAT</t>
  </si>
  <si>
    <t>LMA</t>
  </si>
  <si>
    <t>2. numărul structurilor din aceeaşi localitate (oraş/sat) cu unitatea coordonatoare</t>
  </si>
  <si>
    <t>1. DA</t>
  </si>
  <si>
    <t>2. NU</t>
  </si>
  <si>
    <t>1. cu domiciliul în aceeaşi localitate cu şcoala:</t>
  </si>
  <si>
    <t>2. cu domiciliul în altă localitate, care fac navetă zilnică</t>
  </si>
  <si>
    <t xml:space="preserve">1. drum accesibil </t>
  </si>
  <si>
    <t>2. drum cu pericole (treceri pădure / cale ferată / zonă cu risc de inundaţii sau înzăpezire)</t>
  </si>
  <si>
    <t>1. permanent, cu orar adecvat programului şcolii</t>
  </si>
  <si>
    <t>2. permanent, cu orar neadecvat programului şcolii</t>
  </si>
  <si>
    <t xml:space="preserve">3. temporar </t>
  </si>
  <si>
    <t>1. permanent</t>
  </si>
  <si>
    <t xml:space="preserve">2. temporar </t>
  </si>
  <si>
    <t>D17</t>
  </si>
  <si>
    <t>1. telefon</t>
  </si>
  <si>
    <t>Spaţiu excedentar in conservare</t>
  </si>
  <si>
    <t>Total computere</t>
  </si>
  <si>
    <t>D57-1</t>
  </si>
  <si>
    <t>D57-2</t>
  </si>
  <si>
    <t>D01-judet</t>
  </si>
  <si>
    <r>
      <t xml:space="preserve">Dacă există absolvenţi ai ciclului inferior de liceu din anul şcolar anterior care au optat pentru </t>
    </r>
    <r>
      <rPr>
        <b/>
        <i/>
        <sz val="11"/>
        <color indexed="12"/>
        <rFont val="Times New Roman"/>
        <family val="1"/>
      </rPr>
      <t>stagiul de practică de 6 luni</t>
    </r>
    <r>
      <rPr>
        <b/>
        <sz val="11"/>
        <rFont val="Times New Roman"/>
        <family val="1"/>
      </rPr>
      <t>, precizaţi numărul de elevi cuprinşi în acest stagiu în anul şcolar curent:</t>
    </r>
  </si>
  <si>
    <t>Numar sali:</t>
  </si>
  <si>
    <t>Neutilizate datorită stării tehnice</t>
  </si>
  <si>
    <r>
      <t>1.</t>
    </r>
    <r>
      <rPr>
        <b/>
        <sz val="10"/>
        <rFont val="Times New Roman"/>
        <family val="1"/>
      </rPr>
      <t xml:space="preserve"> în </t>
    </r>
    <r>
      <rPr>
        <u/>
        <sz val="10"/>
        <color indexed="12"/>
        <rFont val="Times New Roman"/>
        <family val="1"/>
      </rPr>
      <t>săli distincte</t>
    </r>
    <r>
      <rPr>
        <u/>
        <sz val="10"/>
        <rFont val="Times New Roman"/>
        <family val="1"/>
      </rPr>
      <t xml:space="preserve"> </t>
    </r>
    <r>
      <rPr>
        <b/>
        <sz val="10"/>
        <rFont val="Times New Roman"/>
        <family val="1"/>
      </rPr>
      <t>pentru activitatile cu copiii (activităţi didactice / sala de mese / dormitoare)</t>
    </r>
  </si>
  <si>
    <t>(2) Utilitati</t>
  </si>
  <si>
    <t>Mobilierul din sălile de clasă în care vă desfăşuraţi activitatea didactică este fix sau mobil ?</t>
  </si>
  <si>
    <t xml:space="preserve">V. Resursele umane </t>
  </si>
  <si>
    <t>3. Elevi şi cadre didactice din unitatea coordonatoare şi structuri, deşi şi structurile dispun de fond de carte propriu</t>
  </si>
  <si>
    <t>D25</t>
  </si>
  <si>
    <t>Structuri subordonate</t>
  </si>
  <si>
    <t>D26</t>
  </si>
  <si>
    <t>D28</t>
  </si>
  <si>
    <t>1. enciclopedii electronice</t>
  </si>
  <si>
    <t>2. filme pe CD/DVD, fotografii digitale</t>
  </si>
  <si>
    <t>3. platformă de e-learning</t>
  </si>
  <si>
    <t>D29</t>
  </si>
  <si>
    <t>D32</t>
  </si>
  <si>
    <t>D34</t>
  </si>
  <si>
    <t>D35</t>
  </si>
  <si>
    <t>D36</t>
  </si>
  <si>
    <t>D37</t>
  </si>
  <si>
    <t>D38</t>
  </si>
  <si>
    <t>D39</t>
  </si>
  <si>
    <t>Înscrişi la începutul anului şcolar</t>
  </si>
  <si>
    <t>In evidenţă, la sfârşitul anului şcolar</t>
  </si>
  <si>
    <t>Înscrişi pe parcursul anului şcolar</t>
  </si>
  <si>
    <t xml:space="preserve">Transferaţi  la alte unităţi </t>
  </si>
  <si>
    <t>D40</t>
  </si>
  <si>
    <t>Situaţie şcolară neîncheiată</t>
  </si>
  <si>
    <t>D41</t>
  </si>
  <si>
    <t>Numărul elevilor cu note în intervalul:</t>
  </si>
  <si>
    <t>Sub 5</t>
  </si>
  <si>
    <t>5-5,99</t>
  </si>
  <si>
    <t>6-6,99</t>
  </si>
  <si>
    <t>7-7,99</t>
  </si>
  <si>
    <t>8-8,99</t>
  </si>
  <si>
    <t>9-10</t>
  </si>
  <si>
    <t>D42</t>
  </si>
  <si>
    <r>
      <t xml:space="preserve">În cazul </t>
    </r>
    <r>
      <rPr>
        <b/>
        <i/>
        <sz val="11"/>
        <color indexed="12"/>
        <rFont val="Times New Roman"/>
        <family val="1"/>
      </rPr>
      <t>liceului</t>
    </r>
    <r>
      <rPr>
        <b/>
        <sz val="11"/>
        <rFont val="Times New Roman"/>
        <family val="1"/>
      </rPr>
      <t xml:space="preserve">, precizaţi </t>
    </r>
    <r>
      <rPr>
        <b/>
        <i/>
        <sz val="11"/>
        <color indexed="12"/>
        <rFont val="Times New Roman"/>
        <family val="1"/>
      </rPr>
      <t>filierele prezente în unitate</t>
    </r>
    <r>
      <rPr>
        <b/>
        <sz val="11"/>
        <rFont val="Times New Roman"/>
        <family val="1"/>
      </rPr>
      <t>:</t>
    </r>
  </si>
  <si>
    <r>
      <t>1.</t>
    </r>
    <r>
      <rPr>
        <sz val="10"/>
        <rFont val="Times New Roman"/>
        <family val="1"/>
      </rPr>
      <t xml:space="preserve"> filiera teoretică</t>
    </r>
  </si>
  <si>
    <r>
      <t>2.</t>
    </r>
    <r>
      <rPr>
        <sz val="10"/>
        <rFont val="Times New Roman"/>
        <family val="1"/>
      </rPr>
      <t xml:space="preserve"> filiera tehnologică</t>
    </r>
  </si>
  <si>
    <r>
      <t>3.</t>
    </r>
    <r>
      <rPr>
        <sz val="10"/>
        <rFont val="Times New Roman"/>
        <family val="1"/>
      </rPr>
      <t xml:space="preserve"> filiera vocaţională</t>
    </r>
  </si>
  <si>
    <r>
      <t>1.</t>
    </r>
    <r>
      <rPr>
        <sz val="10"/>
        <rFont val="Times New Roman"/>
        <family val="1"/>
      </rPr>
      <t xml:space="preserve"> Programul „A doua şansă”</t>
    </r>
  </si>
  <si>
    <t>1. peste 90% din orele planificate</t>
  </si>
  <si>
    <t>2. 75-90% din orele planificate</t>
  </si>
  <si>
    <t>3. 50-74% din orele planificate</t>
  </si>
  <si>
    <t>4. 25-49% din orele planificate</t>
  </si>
  <si>
    <t>5. sub 25% din orele planificate</t>
  </si>
  <si>
    <t>Numar elevi care au abandonat</t>
  </si>
  <si>
    <t>Total clase</t>
  </si>
  <si>
    <t>Total elevi</t>
  </si>
  <si>
    <t>(ante)preşcolar</t>
  </si>
  <si>
    <t>gimnaziu</t>
  </si>
  <si>
    <t xml:space="preserve">liceu </t>
  </si>
  <si>
    <t>Procente</t>
  </si>
  <si>
    <r>
      <t xml:space="preserve">În cazul grădiniţei cu program prelungit (GPP) sau săptămânal (GPS), </t>
    </r>
    <r>
      <rPr>
        <b/>
        <i/>
        <sz val="11"/>
        <color indexed="12"/>
        <rFont val="Times New Roman"/>
        <family val="1"/>
      </rPr>
      <t>activitatea cu copiii se desfăşoară:</t>
    </r>
  </si>
  <si>
    <t>D11c-1</t>
  </si>
  <si>
    <t>D11c-2</t>
  </si>
  <si>
    <t>D11c-3</t>
  </si>
  <si>
    <t>D11c-4</t>
  </si>
  <si>
    <t>D11c-5</t>
  </si>
  <si>
    <t>D11c-6</t>
  </si>
  <si>
    <t>D11c-7</t>
  </si>
  <si>
    <t>D11s-1</t>
  </si>
  <si>
    <t>D11s-2</t>
  </si>
  <si>
    <t>D11s-3</t>
  </si>
  <si>
    <t>D11s-4</t>
  </si>
  <si>
    <t>D11s-5</t>
  </si>
  <si>
    <t>D11s-6</t>
  </si>
  <si>
    <t>D11s-7</t>
  </si>
  <si>
    <t>D14c</t>
  </si>
  <si>
    <t>D14s</t>
  </si>
  <si>
    <t>D17c-1</t>
  </si>
  <si>
    <t>D17c-2</t>
  </si>
  <si>
    <t>D17c-3</t>
  </si>
  <si>
    <t>D17c-4</t>
  </si>
  <si>
    <t>D17c-5</t>
  </si>
  <si>
    <t>D17c-6</t>
  </si>
  <si>
    <t>D17s-1</t>
  </si>
  <si>
    <t>D17s-2</t>
  </si>
  <si>
    <t>D17s-3</t>
  </si>
  <si>
    <t>D17s-4</t>
  </si>
  <si>
    <t>D17s-5</t>
  </si>
  <si>
    <t>D17s-6</t>
  </si>
  <si>
    <t>D18c-1</t>
  </si>
  <si>
    <t>D18c-2</t>
  </si>
  <si>
    <t>D18c-3</t>
  </si>
  <si>
    <t>D18c-4</t>
  </si>
  <si>
    <t>D18c-5</t>
  </si>
  <si>
    <t>D23s-1</t>
  </si>
  <si>
    <t>D23s-2</t>
  </si>
  <si>
    <t>D23s-3</t>
  </si>
  <si>
    <t>D23s-4</t>
  </si>
  <si>
    <t>1. unitate cu personalitate juridică, fără structuri subordonate</t>
  </si>
  <si>
    <t xml:space="preserve">2. unitate cu personalitate juridică şi cu structuri subordonate </t>
  </si>
  <si>
    <r>
      <t xml:space="preserve">Dacă sunteţi </t>
    </r>
    <r>
      <rPr>
        <b/>
        <i/>
        <sz val="11"/>
        <color indexed="12"/>
        <rFont val="Times New Roman"/>
        <family val="1"/>
      </rPr>
      <t>unitate coordonatoare</t>
    </r>
    <r>
      <rPr>
        <b/>
        <sz val="11"/>
        <color indexed="8"/>
        <rFont val="Times New Roman"/>
        <family val="1"/>
      </rPr>
      <t xml:space="preserve"> , vă rugăm să precizaţi:</t>
    </r>
  </si>
  <si>
    <r>
      <t xml:space="preserve">Această parte a chestionarului solicită directorului de şcoală o autoevaluare a unităţii pe baza unor indicatori de performanţă, care indică gradul de realizare a obiectivelor unităţii raportat la standarde. Evaluarea se face pe o scală calitativă (ordinală) de cinci trepte, prin acordarea de calificative în funcţie de nivelul de realizare a fiecărui indicator.
</t>
    </r>
    <r>
      <rPr>
        <sz val="11"/>
        <rFont val="Times New Roman"/>
        <family val="1"/>
      </rPr>
      <t xml:space="preserve">
</t>
    </r>
    <r>
      <rPr>
        <b/>
        <i/>
        <u/>
        <sz val="11"/>
        <rFont val="Times New Roman"/>
        <family val="1"/>
      </rPr>
      <t>Indicatii privind completarea -</t>
    </r>
    <r>
      <rPr>
        <sz val="11"/>
        <rFont val="Times New Roman"/>
        <family val="1"/>
      </rPr>
      <t xml:space="preserve">  </t>
    </r>
    <r>
      <rPr>
        <b/>
        <i/>
        <sz val="10"/>
        <rFont val="Times New Roman"/>
        <family val="1"/>
      </rPr>
      <t>Cele cinci trepte sunt codificate numeric:</t>
    </r>
    <r>
      <rPr>
        <sz val="11"/>
        <rFont val="Times New Roman"/>
        <family val="1"/>
      </rPr>
      <t xml:space="preserve">
</t>
    </r>
    <r>
      <rPr>
        <b/>
        <sz val="11"/>
        <color indexed="12"/>
        <rFont val="Times New Roman"/>
        <family val="1"/>
      </rPr>
      <t>1  - Nesatisfăcător          2- Satisfăcător              3- Bine        4- Foarte Bine            5-Excelent</t>
    </r>
    <r>
      <rPr>
        <sz val="11"/>
        <rFont val="Times New Roman"/>
        <family val="1"/>
      </rPr>
      <t xml:space="preserve">
</t>
    </r>
    <r>
      <rPr>
        <b/>
        <i/>
        <sz val="10"/>
        <rFont val="Times New Roman"/>
        <family val="1"/>
      </rPr>
      <t xml:space="preserve">fiecare nivel (treaptă) fiind definit pe bază de descriptori. În dreptul indicatorilor caracteristici unităţii evaluate,  directorul va completa,  în caseta corespunzătoare,  codul numeric al  calificativului acordat. . 
</t>
    </r>
    <r>
      <rPr>
        <b/>
        <i/>
        <u/>
        <sz val="10"/>
        <color indexed="10"/>
        <rFont val="Times New Roman"/>
        <family val="1"/>
      </rPr>
      <t>Dacă unitatea şcolară a fost subiectul unei vizite de evaluare externă</t>
    </r>
    <r>
      <rPr>
        <b/>
        <i/>
        <sz val="10"/>
        <color indexed="10"/>
        <rFont val="Times New Roman"/>
        <family val="1"/>
      </rPr>
      <t>,</t>
    </r>
    <r>
      <rPr>
        <b/>
        <i/>
        <sz val="10"/>
        <rFont val="Times New Roman"/>
        <family val="1"/>
      </rPr>
      <t>în spaţiul rezervat din tabel, pe lângă rezultatele
evaluării interne, directorul va completa şi rezultatul evaluării externe.</t>
    </r>
    <r>
      <rPr>
        <sz val="11"/>
        <rFont val="Times New Roman"/>
        <family val="1"/>
      </rPr>
      <t xml:space="preserve">
</t>
    </r>
  </si>
  <si>
    <r>
      <rPr>
        <b/>
        <sz val="20"/>
        <rFont val="Times New Roman"/>
        <family val="1"/>
      </rPr>
      <t>RAEI - Partea a III-a                                                                    
Evaluarea internă pe baza indicatorilor de performanţă</t>
    </r>
    <r>
      <rPr>
        <b/>
        <sz val="16"/>
        <rFont val="Times New Roman"/>
        <family val="1"/>
      </rPr>
      <t xml:space="preserve">
</t>
    </r>
  </si>
  <si>
    <t>1. numărul total de structuri din subordine</t>
  </si>
  <si>
    <r>
      <t xml:space="preserve">Precizaţi care sunt </t>
    </r>
    <r>
      <rPr>
        <b/>
        <i/>
        <sz val="11"/>
        <color indexed="12"/>
        <rFont val="Times New Roman"/>
        <family val="1"/>
      </rPr>
      <t>nivelurile de învăţământ din unitate</t>
    </r>
    <r>
      <rPr>
        <b/>
        <sz val="11"/>
        <rFont val="Times New Roman"/>
        <family val="1"/>
      </rPr>
      <t>, menţionate distinct pe unitatea coordonatoare şi structuri</t>
    </r>
  </si>
  <si>
    <r>
      <t>2.</t>
    </r>
    <r>
      <rPr>
        <sz val="10"/>
        <rFont val="Times New Roman"/>
        <family val="1"/>
      </rPr>
      <t xml:space="preserve"> Învăţământ "cu frecvenţă -seral"</t>
    </r>
  </si>
  <si>
    <r>
      <t>3.</t>
    </r>
    <r>
      <rPr>
        <sz val="10"/>
        <rFont val="Times New Roman"/>
        <family val="1"/>
      </rPr>
      <t xml:space="preserve"> Învăţământ "cu frecvenţă redusă"</t>
    </r>
  </si>
  <si>
    <r>
      <t xml:space="preserve">Numărul de schimburi în care funcţionează şcoala in </t>
    </r>
    <r>
      <rPr>
        <b/>
        <i/>
        <sz val="11"/>
        <color indexed="12"/>
        <rFont val="Times New Roman"/>
        <family val="1"/>
      </rPr>
      <t>învăţământul „cu frecvenţă - zi”</t>
    </r>
    <r>
      <rPr>
        <b/>
        <sz val="11"/>
        <rFont val="Times New Roman"/>
        <family val="1"/>
      </rPr>
      <t>:</t>
    </r>
  </si>
  <si>
    <r>
      <t>Precizaţi</t>
    </r>
    <r>
      <rPr>
        <b/>
        <i/>
        <sz val="11"/>
        <color indexed="12"/>
        <rFont val="Times New Roman"/>
        <family val="1"/>
      </rPr>
      <t xml:space="preserve"> numărul de clase / grupe</t>
    </r>
    <r>
      <rPr>
        <b/>
        <sz val="11"/>
        <rFont val="Times New Roman"/>
        <family val="1"/>
      </rPr>
      <t xml:space="preserve">  de elevi/copii din învăţământul „cu frecvenţă - zi” / cu program normal din unitate </t>
    </r>
    <r>
      <rPr>
        <b/>
        <i/>
        <sz val="11"/>
        <rFont val="Times New Roman"/>
        <family val="1"/>
      </rPr>
      <t>(şcoala coordonatoare şi structuri)</t>
    </r>
    <r>
      <rPr>
        <b/>
        <sz val="11"/>
        <rFont val="Times New Roman"/>
        <family val="1"/>
      </rPr>
      <t xml:space="preserve">, în anul şcolar curent </t>
    </r>
  </si>
  <si>
    <r>
      <t xml:space="preserve">Precizaţi </t>
    </r>
    <r>
      <rPr>
        <b/>
        <i/>
        <sz val="11"/>
        <color indexed="12"/>
        <rFont val="Times New Roman"/>
        <family val="1"/>
      </rPr>
      <t>numărul efectivelor şcolare (copii şi elevi)</t>
    </r>
    <r>
      <rPr>
        <b/>
        <sz val="11"/>
        <rFont val="Times New Roman"/>
        <family val="1"/>
      </rPr>
      <t xml:space="preserve"> din învăţământul cu frecvenţă de zi din unitate </t>
    </r>
    <r>
      <rPr>
        <b/>
        <i/>
        <sz val="11"/>
        <rFont val="Times New Roman"/>
        <family val="1"/>
      </rPr>
      <t>(şcoala coordonatoare şi structuri)</t>
    </r>
    <r>
      <rPr>
        <b/>
        <sz val="11"/>
        <rFont val="Times New Roman"/>
        <family val="1"/>
      </rPr>
      <t xml:space="preserve">, în anul şcolar curent </t>
    </r>
  </si>
  <si>
    <r>
      <t xml:space="preserve">3. Numărul de elevi din învăţământul </t>
    </r>
    <r>
      <rPr>
        <b/>
        <sz val="10"/>
        <rFont val="Times New Roman"/>
        <family val="1"/>
      </rPr>
      <t>primar</t>
    </r>
    <r>
      <rPr>
        <sz val="10"/>
        <rFont val="Times New Roman"/>
        <family val="1"/>
      </rPr>
      <t xml:space="preserve"> </t>
    </r>
    <r>
      <rPr>
        <b/>
        <sz val="10"/>
        <rFont val="Times New Roman"/>
        <family val="1"/>
      </rPr>
      <t>(I-IV)</t>
    </r>
  </si>
  <si>
    <r>
      <t xml:space="preserve">4. Numărul de elevi din învăţământul </t>
    </r>
    <r>
      <rPr>
        <b/>
        <sz val="10"/>
        <rFont val="Times New Roman"/>
        <family val="1"/>
      </rPr>
      <t>gimnazial</t>
    </r>
    <r>
      <rPr>
        <sz val="10"/>
        <rFont val="Times New Roman"/>
        <family val="1"/>
      </rPr>
      <t xml:space="preserve"> </t>
    </r>
    <r>
      <rPr>
        <b/>
        <sz val="10"/>
        <rFont val="Times New Roman"/>
        <family val="1"/>
      </rPr>
      <t>(V-VIII)</t>
    </r>
  </si>
  <si>
    <r>
      <t xml:space="preserve">5. Numărul de clase din învăţământul </t>
    </r>
    <r>
      <rPr>
        <b/>
        <sz val="10"/>
        <rFont val="Times New Roman"/>
        <family val="1"/>
      </rPr>
      <t>liceal (IX-XII/XIII)</t>
    </r>
  </si>
  <si>
    <r>
      <t>5. Numărul de elevi din învăţământul liceal</t>
    </r>
    <r>
      <rPr>
        <b/>
        <sz val="10"/>
        <rFont val="Times New Roman"/>
        <family val="1"/>
      </rPr>
      <t xml:space="preserve"> ( IX-XII/XIII)</t>
    </r>
  </si>
  <si>
    <r>
      <t>5. Numărul de elevi din învăţământul</t>
    </r>
    <r>
      <rPr>
        <b/>
        <sz val="10"/>
        <rFont val="Times New Roman"/>
        <family val="1"/>
      </rPr>
      <t xml:space="preserve"> liceal (IX-XII/XIII)</t>
    </r>
  </si>
  <si>
    <r>
      <t xml:space="preserve">Dacă în unitate </t>
    </r>
    <r>
      <rPr>
        <b/>
        <i/>
        <sz val="11"/>
        <rFont val="Times New Roman"/>
        <family val="1"/>
      </rPr>
      <t>(şcoala coordonatoare şi structuri)</t>
    </r>
    <r>
      <rPr>
        <b/>
        <sz val="11"/>
        <rFont val="Times New Roman"/>
        <family val="1"/>
      </rPr>
      <t>, pentru elevii de la învăţământul cu  forma „cu frecvenţă - zi” şi /</t>
    </r>
    <r>
      <rPr>
        <b/>
        <sz val="11"/>
        <color indexed="12"/>
        <rFont val="Times New Roman"/>
        <family val="1"/>
      </rPr>
      <t>sau din programul „A doua şansă”</t>
    </r>
    <r>
      <rPr>
        <b/>
        <sz val="11"/>
        <rFont val="Times New Roman"/>
        <family val="1"/>
      </rPr>
      <t xml:space="preserve"> există elevi aparţinând unor </t>
    </r>
    <r>
      <rPr>
        <b/>
        <i/>
        <u/>
        <sz val="11"/>
        <color indexed="12"/>
        <rFont val="Times New Roman"/>
        <family val="1"/>
      </rPr>
      <t>grupuri vulnerabile</t>
    </r>
    <r>
      <rPr>
        <b/>
        <i/>
        <u/>
        <sz val="11"/>
        <rFont val="Times New Roman"/>
        <family val="1"/>
      </rPr>
      <t>,</t>
    </r>
    <r>
      <rPr>
        <b/>
        <sz val="11"/>
        <rFont val="Times New Roman"/>
        <family val="1"/>
      </rPr>
      <t xml:space="preserve"> precizaţi numărul de elevi din fiecare grup vulnerabil. Completaţi în spaţiul rezervat (liniile 6, 7 şi 8 din tabelul de mai jos), dacă este cazul, cu alte situaţii din unitate, cu precizarea  caracteristicii grupului aparţinător şi a numărului de elevi:</t>
    </r>
  </si>
  <si>
    <r>
      <t xml:space="preserve">Precizaţi distribuţia elevilor  în funcţie de </t>
    </r>
    <r>
      <rPr>
        <b/>
        <i/>
        <sz val="11"/>
        <color indexed="12"/>
        <rFont val="Times New Roman"/>
        <family val="1"/>
      </rPr>
      <t>timpul mediu de deplasare la şcoală</t>
    </r>
    <r>
      <rPr>
        <b/>
        <sz val="11"/>
        <rFont val="Times New Roman"/>
        <family val="1"/>
      </rPr>
      <t xml:space="preserve"> </t>
    </r>
    <r>
      <rPr>
        <b/>
        <i/>
        <sz val="11"/>
        <rFont val="Times New Roman"/>
        <family val="1"/>
      </rPr>
      <t xml:space="preserve">(se vor estima condiţiile de acces atât pentru elevii din şcoala coordonatoare, cât şi pentru elevii din unităţile subordonate, </t>
    </r>
    <r>
      <rPr>
        <b/>
        <i/>
        <sz val="11"/>
        <color indexed="12"/>
        <rFont val="Times New Roman"/>
        <family val="1"/>
      </rPr>
      <t xml:space="preserve">numai pentru elevii de la învăţământul forma </t>
    </r>
    <r>
      <rPr>
        <b/>
        <i/>
        <sz val="11"/>
        <rFont val="Times New Roman"/>
        <family val="1"/>
      </rPr>
      <t>"</t>
    </r>
    <r>
      <rPr>
        <b/>
        <i/>
        <sz val="11"/>
        <color indexed="12"/>
        <rFont val="Times New Roman"/>
        <family val="1"/>
      </rPr>
      <t>cu frecvenţa - zi</t>
    </r>
    <r>
      <rPr>
        <b/>
        <i/>
        <sz val="11"/>
        <rFont val="Times New Roman"/>
        <family val="1"/>
      </rPr>
      <t>"):</t>
    </r>
  </si>
  <si>
    <t>2. fax</t>
  </si>
  <si>
    <t>3. e-mail</t>
  </si>
  <si>
    <r>
      <t xml:space="preserve">Servicii oferite de unitatea şcolara </t>
    </r>
    <r>
      <rPr>
        <b/>
        <i/>
        <sz val="11"/>
        <rFont val="Times New Roman"/>
        <family val="1"/>
      </rPr>
      <t>(pentru toate tipurile de unităţi):</t>
    </r>
  </si>
  <si>
    <t>Condiţii din unitate (şcoala coordonatoare şi structuri)</t>
  </si>
  <si>
    <r>
      <t xml:space="preserve">Informaţii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</si>
  <si>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t xml:space="preserve">Referitor la cadrele didactice care predau în unitate (şcoala coordonatoare şi structuri) în anul şcolar curent, precizaţi urmatoarele: </t>
  </si>
  <si>
    <r>
      <t xml:space="preserve">1. </t>
    </r>
    <r>
      <rPr>
        <sz val="10"/>
        <rFont val="Times New Roman"/>
        <family val="1"/>
      </rPr>
      <t xml:space="preserve">Numărul </t>
    </r>
    <r>
      <rPr>
        <b/>
        <sz val="10"/>
        <rFont val="Times New Roman"/>
        <family val="1"/>
      </rPr>
      <t>total de cadre didactice angajate în şcoală</t>
    </r>
    <r>
      <rPr>
        <sz val="10"/>
        <rFont val="Times New Roman"/>
        <family val="1"/>
      </rPr>
      <t xml:space="preserve"> (pentru toate disciplinele)</t>
    </r>
  </si>
  <si>
    <r>
      <t xml:space="preserve">5. </t>
    </r>
    <r>
      <rPr>
        <sz val="10"/>
        <rFont val="Times New Roman"/>
        <family val="1"/>
      </rPr>
      <t xml:space="preserve">Numărul de cadre didactice </t>
    </r>
    <r>
      <rPr>
        <b/>
        <sz val="10"/>
        <rFont val="Times New Roman"/>
        <family val="1"/>
      </rPr>
      <t>colaboratori</t>
    </r>
  </si>
  <si>
    <r>
      <t>4.</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colaboratori, angajaţi la plata cu ora</t>
    </r>
  </si>
  <si>
    <r>
      <t xml:space="preserve">Efective şcolare din </t>
    </r>
    <r>
      <rPr>
        <b/>
        <i/>
        <sz val="11"/>
        <color indexed="12"/>
        <rFont val="Times New Roman"/>
        <family val="1"/>
      </rPr>
      <t>învăţământul "cu frecvenţă- zi"</t>
    </r>
    <r>
      <rPr>
        <b/>
        <sz val="11"/>
        <rFont val="Times New Roman"/>
        <family val="1"/>
      </rPr>
      <t>, pe niveluri</t>
    </r>
  </si>
  <si>
    <r>
      <t xml:space="preserve">5. Numărul de elevi din învăţământul </t>
    </r>
    <r>
      <rPr>
        <b/>
        <sz val="10"/>
        <rFont val="Times New Roman"/>
        <family val="1"/>
      </rPr>
      <t>liceal (IX-XII/XIII)</t>
    </r>
  </si>
  <si>
    <r>
      <t xml:space="preserve">Efective şcolare cuprinse în </t>
    </r>
    <r>
      <rPr>
        <b/>
        <i/>
        <sz val="11"/>
        <color indexed="12"/>
        <rFont val="Times New Roman"/>
        <family val="1"/>
      </rPr>
      <t>alte forme</t>
    </r>
    <r>
      <rPr>
        <b/>
        <sz val="11"/>
        <rFont val="Times New Roman"/>
        <family val="1"/>
      </rPr>
      <t xml:space="preserve"> </t>
    </r>
    <r>
      <rPr>
        <b/>
        <i/>
        <sz val="11"/>
        <color indexed="12"/>
        <rFont val="Times New Roman"/>
        <family val="1"/>
      </rPr>
      <t>de învăţământ</t>
    </r>
    <r>
      <rPr>
        <b/>
        <sz val="11"/>
        <rFont val="Times New Roman"/>
        <family val="1"/>
      </rPr>
      <t xml:space="preserve"> </t>
    </r>
    <r>
      <rPr>
        <sz val="11"/>
        <rFont val="Times New Roman"/>
        <family val="1"/>
      </rPr>
      <t>(" A</t>
    </r>
    <r>
      <rPr>
        <i/>
        <sz val="11"/>
        <rFont val="Times New Roman"/>
        <family val="1"/>
      </rPr>
      <t xml:space="preserve"> doua şansă", " cu frecvenţă -seral", " cu frecventa redusă"</t>
    </r>
    <r>
      <rPr>
        <sz val="11"/>
        <rFont val="Times New Roman"/>
        <family val="1"/>
      </rPr>
      <t>)</t>
    </r>
    <r>
      <rPr>
        <b/>
        <sz val="11"/>
        <rFont val="Times New Roman"/>
        <family val="1"/>
      </rPr>
      <t xml:space="preserve">  din şcoala </t>
    </r>
    <r>
      <rPr>
        <b/>
        <i/>
        <sz val="11"/>
        <rFont val="Times New Roman"/>
        <family val="1"/>
      </rPr>
      <t>coordonatoare şi structuri</t>
    </r>
  </si>
  <si>
    <t>VI. Participarea elevilor în anul şcolar anterior</t>
  </si>
  <si>
    <t>Total absenţe pe an</t>
  </si>
  <si>
    <t>Nr. mediu absenţe / copil</t>
  </si>
  <si>
    <r>
      <t>P</t>
    </r>
    <r>
      <rPr>
        <b/>
        <i/>
        <sz val="11"/>
        <rFont val="Times New Roman"/>
        <family val="1"/>
      </rPr>
      <t xml:space="preserve">recizaţi </t>
    </r>
    <r>
      <rPr>
        <b/>
        <i/>
        <sz val="11"/>
        <color indexed="12"/>
        <rFont val="Times New Roman"/>
        <family val="1"/>
      </rPr>
      <t>numărul de absenţe</t>
    </r>
    <r>
      <rPr>
        <b/>
        <i/>
        <sz val="11"/>
        <rFont val="Times New Roman"/>
        <family val="1"/>
      </rPr>
      <t xml:space="preserve"> ale </t>
    </r>
    <r>
      <rPr>
        <b/>
        <i/>
        <sz val="11"/>
        <color indexed="12"/>
        <rFont val="Times New Roman"/>
        <family val="1"/>
      </rPr>
      <t xml:space="preserve">elevilor </t>
    </r>
    <r>
      <rPr>
        <b/>
        <i/>
        <sz val="11"/>
        <rFont val="Times New Roman"/>
        <family val="1"/>
      </rPr>
      <t xml:space="preserve">din </t>
    </r>
    <r>
      <rPr>
        <b/>
        <i/>
        <sz val="11"/>
        <color indexed="12"/>
        <rFont val="Times New Roman"/>
        <family val="1"/>
      </rPr>
      <t xml:space="preserve">învăţământul  forma "cu frecvenţă-zi", </t>
    </r>
    <r>
      <rPr>
        <b/>
        <i/>
        <sz val="11"/>
        <rFont val="Times New Roman"/>
        <family val="1"/>
      </rPr>
      <t xml:space="preserve"> în anul şcolar anterior (</t>
    </r>
    <r>
      <rPr>
        <b/>
        <i/>
        <sz val="11"/>
        <color indexed="10"/>
        <rFont val="Times New Roman"/>
        <family val="1"/>
      </rPr>
      <t>număr</t>
    </r>
    <r>
      <rPr>
        <i/>
        <sz val="11"/>
        <color indexed="10"/>
        <rFont val="Times New Roman"/>
        <family val="1"/>
      </rPr>
      <t xml:space="preserve"> </t>
    </r>
    <r>
      <rPr>
        <b/>
        <i/>
        <sz val="11"/>
        <color indexed="10"/>
        <rFont val="Times New Roman"/>
        <family val="1"/>
      </rPr>
      <t>ore de absenţă pe an</t>
    </r>
    <r>
      <rPr>
        <b/>
        <i/>
        <sz val="11"/>
        <rFont val="Times New Roman"/>
        <family val="1"/>
      </rPr>
      <t>)</t>
    </r>
  </si>
  <si>
    <t>Nr. mediu absenţe /elev</t>
  </si>
  <si>
    <r>
      <t xml:space="preserve">4. Numărul de elevi din învăţământul </t>
    </r>
    <r>
      <rPr>
        <b/>
        <sz val="10.5"/>
        <rFont val="Times New Roman"/>
        <family val="1"/>
      </rPr>
      <t>gimnazial (V-VIII)</t>
    </r>
  </si>
  <si>
    <r>
      <t xml:space="preserve">3. Numărul de elevi din învăţământul </t>
    </r>
    <r>
      <rPr>
        <b/>
        <sz val="10.5"/>
        <rFont val="Times New Roman"/>
        <family val="1"/>
      </rPr>
      <t>primar</t>
    </r>
    <r>
      <rPr>
        <sz val="10.5"/>
        <rFont val="Times New Roman"/>
        <family val="1"/>
      </rPr>
      <t xml:space="preserve"> </t>
    </r>
    <r>
      <rPr>
        <b/>
        <sz val="10.5"/>
        <rFont val="Times New Roman"/>
        <family val="1"/>
      </rPr>
      <t>(I-IV)</t>
    </r>
  </si>
  <si>
    <r>
      <t>Cu privire la situaţia şcolară a elevilor  (şcoala coordonatoare şi structuri), la</t>
    </r>
    <r>
      <rPr>
        <b/>
        <sz val="11"/>
        <color indexed="12"/>
        <rFont val="Times New Roman"/>
        <family val="1"/>
      </rPr>
      <t xml:space="preserve"> sfârşitul </t>
    </r>
    <r>
      <rPr>
        <b/>
        <i/>
        <sz val="11"/>
        <color indexed="12"/>
        <rFont val="Times New Roman"/>
        <family val="1"/>
      </rPr>
      <t>anului şcolar anterior</t>
    </r>
    <r>
      <rPr>
        <b/>
        <sz val="11"/>
        <rFont val="Times New Roman"/>
        <family val="1"/>
      </rPr>
      <t>, vă rugăm să precizaţi:</t>
    </r>
  </si>
  <si>
    <r>
      <t xml:space="preserve">Situaţia elevilor din </t>
    </r>
    <r>
      <rPr>
        <b/>
        <i/>
        <sz val="11"/>
        <color indexed="12"/>
        <rFont val="Times New Roman"/>
        <family val="1"/>
      </rPr>
      <t>învăţământul "cu frecvenţă -zi":</t>
    </r>
  </si>
  <si>
    <r>
      <t xml:space="preserve">4. Numărul de elevi din învăţământul </t>
    </r>
    <r>
      <rPr>
        <b/>
        <sz val="10.5"/>
        <rFont val="Times New Roman"/>
        <family val="1"/>
      </rPr>
      <t>liceal (IX-XII/XIII)</t>
    </r>
  </si>
  <si>
    <r>
      <t xml:space="preserve">2. Numărul de elevi din învăţământul </t>
    </r>
    <r>
      <rPr>
        <b/>
        <sz val="10.5"/>
        <rFont val="Times New Roman"/>
        <family val="1"/>
      </rPr>
      <t>gimnazial (V-VIII)</t>
    </r>
  </si>
  <si>
    <r>
      <t xml:space="preserve">1. Numărul de elevi din învăţământul </t>
    </r>
    <r>
      <rPr>
        <b/>
        <sz val="10.5"/>
        <rFont val="Times New Roman"/>
        <family val="1"/>
      </rPr>
      <t>primar</t>
    </r>
    <r>
      <rPr>
        <sz val="10.5"/>
        <rFont val="Times New Roman"/>
        <family val="1"/>
      </rPr>
      <t xml:space="preserve"> </t>
    </r>
    <r>
      <rPr>
        <b/>
        <sz val="10.5"/>
        <rFont val="Times New Roman"/>
        <family val="1"/>
      </rPr>
      <t>(I-IV)</t>
    </r>
  </si>
  <si>
    <t xml:space="preserve">Numărul total de elevi din unitate, în alte forme de învăţământ </t>
  </si>
  <si>
    <r>
      <t xml:space="preserve">(2) Rezultate şcolare pentru nivelurile existente în unitate la </t>
    </r>
    <r>
      <rPr>
        <b/>
        <i/>
        <sz val="14"/>
        <color indexed="10"/>
        <rFont val="Times New Roman"/>
        <family val="1"/>
      </rPr>
      <t>sfârşitul anului şcolar anterior</t>
    </r>
    <r>
      <rPr>
        <b/>
        <sz val="14"/>
        <rFont val="Times New Roman"/>
        <family val="1"/>
      </rPr>
      <t xml:space="preserve"> </t>
    </r>
  </si>
  <si>
    <t>1. Învăţământul gimnazial</t>
  </si>
  <si>
    <t>2. Învăţământul liceal</t>
  </si>
  <si>
    <t>3. Învăţământul postliceal</t>
  </si>
  <si>
    <r>
      <t xml:space="preserve">Distribuţia elevilor cuprinşi în </t>
    </r>
    <r>
      <rPr>
        <b/>
        <i/>
        <sz val="11"/>
        <color indexed="12"/>
        <rFont val="Times New Roman"/>
        <family val="1"/>
      </rPr>
      <t>alte forme</t>
    </r>
    <r>
      <rPr>
        <b/>
        <sz val="11"/>
        <color indexed="8"/>
        <rFont val="Times New Roman"/>
        <family val="1"/>
      </rPr>
      <t xml:space="preserve"> de învăţământ, în funcţie de mediile la sfârşitul anului şcolar anterior</t>
    </r>
  </si>
  <si>
    <r>
      <t xml:space="preserve">Distribuţia elevilor cuprinşi în  </t>
    </r>
    <r>
      <rPr>
        <b/>
        <i/>
        <sz val="11"/>
        <color indexed="12"/>
        <rFont val="Times New Roman"/>
        <family val="1"/>
      </rPr>
      <t xml:space="preserve">învăţământul  forma "cu frecvenţă -zi", </t>
    </r>
    <r>
      <rPr>
        <b/>
        <sz val="11"/>
        <color indexed="8"/>
        <rFont val="Times New Roman"/>
        <family val="1"/>
      </rPr>
      <t xml:space="preserve"> în funcţie de mediile la sfârşitul anului şcolar anterior, pe niveluri</t>
    </r>
  </si>
  <si>
    <r>
      <t xml:space="preserve">Distribuţia elevilor cuprinşi în </t>
    </r>
    <r>
      <rPr>
        <b/>
        <i/>
        <sz val="11"/>
        <color indexed="12"/>
        <rFont val="Times New Roman"/>
        <family val="1"/>
      </rPr>
      <t>învăţământul primar, forma "cu frecvenţă -zi"</t>
    </r>
    <r>
      <rPr>
        <b/>
        <sz val="11"/>
        <color indexed="8"/>
        <rFont val="Times New Roman"/>
        <family val="1"/>
      </rPr>
      <t>, în funcţie de calificativele la sfârşitul anului şcolar anterior</t>
    </r>
  </si>
  <si>
    <r>
      <t>Nr. absolventi</t>
    </r>
    <r>
      <rPr>
        <b/>
        <sz val="9"/>
        <rFont val="Times New Roman"/>
        <family val="1"/>
      </rPr>
      <t xml:space="preserve"> învăţământ "cu frecvenţă-zi"</t>
    </r>
  </si>
  <si>
    <t>1. Numărul absolvenţilor inv.primar (clasa a IV-a)</t>
  </si>
  <si>
    <t>2. Numărul absolvenţilor de gimnaziu (clasa a VIII-a)</t>
  </si>
  <si>
    <t>3. Numărul absolvenţilor de liceu- ciclu inferior (clasa a X-a)</t>
  </si>
  <si>
    <t>4. Numărul absolvenţilor de liceu (clasele a XII-a si a XIII-a)</t>
  </si>
  <si>
    <t>5. Numărul absolvenţilor din învăţământul postliceal</t>
  </si>
  <si>
    <t>(3) Rezultate la evaluări naţionale susţinute în anul şcolar anterior</t>
  </si>
  <si>
    <r>
      <t xml:space="preserve">Rezultate la examenul de </t>
    </r>
    <r>
      <rPr>
        <b/>
        <i/>
        <u/>
        <sz val="11"/>
        <color indexed="12"/>
        <rFont val="Times New Roman"/>
        <family val="1"/>
      </rPr>
      <t>bacalaureat</t>
    </r>
    <r>
      <rPr>
        <b/>
        <i/>
        <u/>
        <sz val="11"/>
        <rFont val="Times New Roman"/>
        <family val="1"/>
      </rPr>
      <t>,</t>
    </r>
    <r>
      <rPr>
        <b/>
        <sz val="11"/>
        <rFont val="Times New Roman"/>
        <family val="1"/>
      </rPr>
      <t xml:space="preserve"> pentru absolvenţii </t>
    </r>
    <r>
      <rPr>
        <b/>
        <i/>
        <sz val="11"/>
        <color indexed="10"/>
        <rFont val="Times New Roman"/>
        <family val="1"/>
      </rPr>
      <t xml:space="preserve">din anul şcolar anterior </t>
    </r>
    <r>
      <rPr>
        <b/>
        <sz val="11"/>
        <rFont val="Times New Roman"/>
        <family val="1"/>
      </rPr>
      <t>(fără serii anterioare)</t>
    </r>
  </si>
  <si>
    <t>2. Învăţământ forma "cu frecvenţă-zi"</t>
  </si>
  <si>
    <t>1. Total</t>
  </si>
  <si>
    <r>
      <t xml:space="preserve">Rezultate la examene de </t>
    </r>
    <r>
      <rPr>
        <b/>
        <i/>
        <u/>
        <sz val="11"/>
        <color indexed="12"/>
        <rFont val="Times New Roman"/>
        <family val="1"/>
      </rPr>
      <t xml:space="preserve">certificare a competenţelor, </t>
    </r>
    <r>
      <rPr>
        <b/>
        <i/>
        <sz val="11"/>
        <color indexed="10"/>
        <rFont val="Times New Roman"/>
        <family val="1"/>
      </rPr>
      <t xml:space="preserve">în anul şcolar anterior  </t>
    </r>
    <r>
      <rPr>
        <b/>
        <i/>
        <sz val="11"/>
        <rFont val="Times New Roman"/>
        <family val="1"/>
      </rPr>
      <t>(absolvenţi înscrişi la examen şi absolvenţi care au promovat examenul):</t>
    </r>
  </si>
  <si>
    <t>1. Liceu-ciclul inferior (certificare de nivel 2) - învăţământ "cu frecvenţă-zi"</t>
  </si>
  <si>
    <t>3. Liceu-ciclul superior (certificare de nivel 3) - învăţământ "cu frecvenţă-zi"</t>
  </si>
  <si>
    <t>5. Învăţământ postliceal (certificare de nivel 3+) - învăţământ "cu frecvenţă-zi"</t>
  </si>
  <si>
    <t>Nr. absolvenţi care au promovat examenul</t>
  </si>
  <si>
    <r>
      <t xml:space="preserve">ATENŢIE!  Întrebarea se referă la absolvenţi ai unităţii din anul şcolar precedent. Se va completa </t>
    </r>
    <r>
      <rPr>
        <b/>
        <i/>
        <sz val="11"/>
        <color indexed="12"/>
        <rFont val="Times New Roman"/>
        <family val="1"/>
      </rPr>
      <t>destinaţia  absolvenţilor şcolii</t>
    </r>
    <r>
      <rPr>
        <b/>
        <i/>
        <sz val="11"/>
        <rFont val="Times New Roman"/>
        <family val="1"/>
      </rPr>
      <t>, respectiv situaţia acestora la începutul anului şcolar curent, fie că s-au înscris în aceeaşi unitate, fie ca s-au înscris în clasa următoare în altă unitate de învăţământ.</t>
    </r>
  </si>
  <si>
    <t>4. Numărul de copii care au finalizat grădiniţa in anul şcolar anterior şi care s-au înscris în clasa I</t>
  </si>
  <si>
    <t>6. Numărul absolvenţilor de clasa a IV-a ai acestei şcolii, care s-au înscris în clasa a V-a în orice unitate şcolară</t>
  </si>
  <si>
    <t>8. Numărul absolvenţilor de clasa a VIII-a ai acestei şcolii, care s-au înscris în clasa a IX-a de liceu</t>
  </si>
  <si>
    <t xml:space="preserve">9. Numărul elevilor care au absolvit ciclul inferior al liceului,  în anul şcolar precedent </t>
  </si>
  <si>
    <t>11. Numărul absolvenţilor de liceu-ciclu inferior care au optat pentru continuarea liceului  (ciclul superior )</t>
  </si>
  <si>
    <t>13. Numărul absolvenţilor de liceu care s-au înscris într-o forma de învăţământ postliceal</t>
  </si>
  <si>
    <t>4. liceal</t>
  </si>
  <si>
    <t>4. 51-75%</t>
  </si>
  <si>
    <t xml:space="preserve"> RAEI – Partea I  - Indicatori de structură şi context; rezultate                 </t>
  </si>
  <si>
    <r>
      <rPr>
        <b/>
        <sz val="20"/>
        <rFont val="Times New Roman"/>
        <family val="1"/>
      </rPr>
      <t xml:space="preserve">RAEI – Partea  a II-a </t>
    </r>
    <r>
      <rPr>
        <b/>
        <sz val="16"/>
        <rFont val="Times New Roman"/>
        <family val="1"/>
      </rPr>
      <t xml:space="preserve">
</t>
    </r>
    <r>
      <rPr>
        <b/>
        <sz val="20"/>
        <rFont val="Times New Roman"/>
        <family val="1"/>
      </rPr>
      <t>Descrierea activităţilor de îmbunătăţire a calităţii din anul şcolar anterior.</t>
    </r>
    <r>
      <rPr>
        <b/>
        <sz val="16"/>
        <rFont val="Times New Roman"/>
        <family val="1"/>
      </rPr>
      <t xml:space="preserve"> </t>
    </r>
    <r>
      <rPr>
        <b/>
        <sz val="16"/>
        <color indexed="10"/>
        <rFont val="Times New Roman"/>
        <family val="1"/>
      </rPr>
      <t>Această secţiune se completează în document separat, format Word</t>
    </r>
  </si>
  <si>
    <r>
      <rPr>
        <b/>
        <sz val="20"/>
        <rFont val="Times New Roman"/>
        <family val="1"/>
      </rPr>
      <t xml:space="preserve">RAEI – Partea  a IV -a                                                                                                    Planul de îmbunătăţire a calităţii educaţiei pentru anul şcolar în curs </t>
    </r>
    <r>
      <rPr>
        <b/>
        <sz val="16"/>
        <rFont val="Times New Roman"/>
        <family val="1"/>
      </rPr>
      <t xml:space="preserve">
</t>
    </r>
    <r>
      <rPr>
        <b/>
        <i/>
        <sz val="16"/>
        <color indexed="10"/>
        <rFont val="Times New Roman"/>
        <family val="1"/>
      </rPr>
      <t>Această secţiune se completează în document separat, format Word.</t>
    </r>
  </si>
  <si>
    <t xml:space="preserve">Mediul de rezidenţă </t>
  </si>
  <si>
    <t>2. Unitate particulară</t>
  </si>
  <si>
    <t>Total niveluri şcoală</t>
  </si>
  <si>
    <t>3. din alte localităţi care stau în gazdă sau la internat</t>
  </si>
  <si>
    <t>3. nu există</t>
  </si>
  <si>
    <t>D29b  Comunicare curentă prin:</t>
  </si>
  <si>
    <r>
      <t>Baza sportivă / sala de sport</t>
    </r>
    <r>
      <rPr>
        <b/>
        <sz val="10"/>
        <rFont val="Times New Roman"/>
        <family val="1"/>
      </rPr>
      <t xml:space="preserve"> (bifaţi toate situaţiile scolii):</t>
    </r>
  </si>
  <si>
    <t>Daca aveti biblioteca şcolară, cum acoperă fondul de carte din biblioteca şcolară nevoile unităţii?</t>
  </si>
  <si>
    <r>
      <t xml:space="preserve">Daca aveţi biblioteca şcolară, cine sunt </t>
    </r>
    <r>
      <rPr>
        <b/>
        <i/>
        <sz val="11"/>
        <color indexed="12"/>
        <rFont val="Times New Roman"/>
        <family val="1"/>
      </rPr>
      <t>utilizatorii bibliotecii</t>
    </r>
    <r>
      <rPr>
        <b/>
        <sz val="11"/>
        <rFont val="Times New Roman"/>
        <family val="1"/>
      </rPr>
      <t xml:space="preserve"> ?</t>
    </r>
  </si>
  <si>
    <r>
      <t>1</t>
    </r>
    <r>
      <rPr>
        <sz val="10"/>
        <rFont val="Times New Roman"/>
        <charset val="238"/>
      </rPr>
      <t>. Acoperire integrală</t>
    </r>
  </si>
  <si>
    <r>
      <t>2</t>
    </r>
    <r>
      <rPr>
        <sz val="10"/>
        <rFont val="Times New Roman"/>
        <charset val="238"/>
      </rPr>
      <t>. Acoperire parţială</t>
    </r>
  </si>
  <si>
    <r>
      <t xml:space="preserve">Informaţii privind </t>
    </r>
    <r>
      <rPr>
        <b/>
        <sz val="11"/>
        <rFont val="Times New Roman"/>
        <family val="1"/>
      </rPr>
      <t xml:space="preserve">personalul de conducere: </t>
    </r>
    <r>
      <rPr>
        <b/>
        <sz val="11"/>
        <color indexed="12"/>
        <rFont val="Times New Roman"/>
        <family val="1"/>
      </rPr>
      <t>număr de directori</t>
    </r>
  </si>
  <si>
    <t>3. vechimea didactică (număr ani)</t>
  </si>
  <si>
    <t xml:space="preserve">4. participarea la cursuri de formare în management: </t>
  </si>
  <si>
    <r>
      <t xml:space="preserve">2. gradul didactic  </t>
    </r>
    <r>
      <rPr>
        <i/>
        <sz val="10"/>
        <rFont val="Times New Roman"/>
        <family val="1"/>
      </rPr>
      <t>(se identifică în lista din comentariu)</t>
    </r>
  </si>
  <si>
    <r>
      <t xml:space="preserve">Vă rugăm să precizaţi numărul de ore de participare a cadrelor didactice din unitate (şcoală coordonatoare şi structuri) la programe de </t>
    </r>
    <r>
      <rPr>
        <b/>
        <i/>
        <sz val="11"/>
        <color indexed="12"/>
        <rFont val="Times New Roman"/>
        <family val="1"/>
      </rPr>
      <t>formare continuă</t>
    </r>
    <r>
      <rPr>
        <b/>
        <sz val="11"/>
        <rFont val="Times New Roman"/>
        <family val="1"/>
      </rPr>
      <t xml:space="preserve"> acreditate, în anul şcolar anterior
</t>
    </r>
  </si>
  <si>
    <r>
      <t>Situaţii ale unităţii, din anul şcolar anterior</t>
    </r>
    <r>
      <rPr>
        <b/>
        <i/>
        <sz val="16"/>
        <rFont val="Times New Roman"/>
        <family val="1"/>
      </rPr>
      <t xml:space="preserve"> (cu precizări impuse de eventuale modificări în structura pe niveluri, rezultate din reorganizarea reţelei şcolare)</t>
    </r>
  </si>
  <si>
    <t>Precizaţi numărul cadrelor didactice din unitate (şcoală coordonatoare şi structuri) care, în ultimii 3 ani au participat la sesiuni de formare pentru folosirea calculatorului şi a altor mijloace electronice în procesul didactic:</t>
  </si>
  <si>
    <r>
      <t xml:space="preserve">Precizaţi </t>
    </r>
    <r>
      <rPr>
        <b/>
        <i/>
        <sz val="11"/>
        <color indexed="12"/>
        <rFont val="Times New Roman"/>
        <family val="1"/>
      </rPr>
      <t>efectivele şcolare</t>
    </r>
    <r>
      <rPr>
        <b/>
        <sz val="11"/>
        <rFont val="Times New Roman"/>
        <family val="1"/>
      </rPr>
      <t xml:space="preserve"> pe niveluri de învăţământ existente </t>
    </r>
    <r>
      <rPr>
        <b/>
        <i/>
        <sz val="11"/>
        <color indexed="10"/>
        <rFont val="Times New Roman"/>
        <family val="1"/>
      </rPr>
      <t>anul şcolar anterior</t>
    </r>
    <r>
      <rPr>
        <b/>
        <sz val="11"/>
        <rFont val="Times New Roman"/>
        <family val="1"/>
      </rPr>
      <t xml:space="preserve"> în unitate </t>
    </r>
    <r>
      <rPr>
        <b/>
        <i/>
        <sz val="11"/>
        <rFont val="Times New Roman"/>
        <family val="1"/>
      </rPr>
      <t>(şcoala coordonatoare şi structuri)</t>
    </r>
  </si>
  <si>
    <r>
      <t xml:space="preserve">Pentru unităţile care au organizat şi </t>
    </r>
    <r>
      <rPr>
        <b/>
        <i/>
        <sz val="11"/>
        <color indexed="12"/>
        <rFont val="Times New Roman"/>
        <family val="1"/>
      </rPr>
      <t xml:space="preserve">alte forme de învăţământ </t>
    </r>
    <r>
      <rPr>
        <b/>
        <sz val="11"/>
        <rFont val="Times New Roman"/>
        <family val="1"/>
      </rPr>
      <t>(</t>
    </r>
    <r>
      <rPr>
        <b/>
        <i/>
        <sz val="11"/>
        <rFont val="Times New Roman"/>
        <family val="1"/>
      </rPr>
      <t>" A doua şansă", " cu frecvenţă -seral", " cu frecventa redusă")</t>
    </r>
    <r>
      <rPr>
        <b/>
        <sz val="11"/>
        <rFont val="Times New Roman"/>
        <family val="1"/>
      </rPr>
      <t xml:space="preserve"> în anul şcolar anterior, precizati situaţia elevilor cuprinşi în aceste forme: </t>
    </r>
  </si>
  <si>
    <t>Total elevi din învăţământul  de zi</t>
  </si>
  <si>
    <r>
      <t xml:space="preserve">Situaţia elevilor cuprinşi în </t>
    </r>
    <r>
      <rPr>
        <b/>
        <i/>
        <sz val="11"/>
        <color indexed="12"/>
        <rFont val="Times New Roman"/>
        <family val="1"/>
      </rPr>
      <t xml:space="preserve">alte forme de învăţământ </t>
    </r>
    <r>
      <rPr>
        <b/>
        <sz val="11"/>
        <rFont val="Times New Roman"/>
        <family val="1"/>
      </rPr>
      <t>din şcoală</t>
    </r>
  </si>
  <si>
    <r>
      <t xml:space="preserve">Precizaţi </t>
    </r>
    <r>
      <rPr>
        <b/>
        <i/>
        <sz val="11"/>
        <color indexed="12"/>
        <rFont val="Times New Roman"/>
        <family val="1"/>
      </rPr>
      <t>numărul elevilor din unitate care au absolvit</t>
    </r>
    <r>
      <rPr>
        <b/>
        <i/>
        <sz val="11"/>
        <rFont val="Times New Roman"/>
        <family val="1"/>
      </rPr>
      <t xml:space="preserve"> în</t>
    </r>
    <r>
      <rPr>
        <b/>
        <sz val="11"/>
        <rFont val="Times New Roman"/>
        <family val="1"/>
      </rPr>
      <t xml:space="preserve"> anul şcolar anterior (şcoala coordonatoare şi structuri)</t>
    </r>
  </si>
  <si>
    <r>
      <t xml:space="preserve">Rezultate la </t>
    </r>
    <r>
      <rPr>
        <b/>
        <i/>
        <u/>
        <sz val="11"/>
        <color indexed="12"/>
        <rFont val="Times New Roman"/>
        <family val="1"/>
      </rPr>
      <t>tezele naţionale cu subiect unic</t>
    </r>
    <r>
      <rPr>
        <b/>
        <u/>
        <sz val="11"/>
        <rFont val="Times New Roman"/>
        <family val="1"/>
      </rPr>
      <t xml:space="preserve"> (testarea naţională )</t>
    </r>
    <r>
      <rPr>
        <b/>
        <sz val="11"/>
        <rFont val="Times New Roman"/>
        <family val="1"/>
      </rPr>
      <t xml:space="preserve">; se vor înregistra numai informaţiile referitoare la </t>
    </r>
    <r>
      <rPr>
        <b/>
        <i/>
        <sz val="11"/>
        <color indexed="12"/>
        <rFont val="Times New Roman"/>
        <family val="1"/>
      </rPr>
      <t>absolvenţii de gimnaziu</t>
    </r>
    <r>
      <rPr>
        <b/>
        <sz val="11"/>
        <rFont val="Times New Roman"/>
        <family val="1"/>
      </rPr>
      <t xml:space="preserve"> </t>
    </r>
    <r>
      <rPr>
        <b/>
        <i/>
        <sz val="11"/>
        <color indexed="10"/>
        <rFont val="Times New Roman"/>
        <family val="1"/>
      </rPr>
      <t>din anul şcolar anterior</t>
    </r>
    <r>
      <rPr>
        <b/>
        <i/>
        <sz val="11"/>
        <rFont val="Times New Roman"/>
        <family val="1"/>
      </rPr>
      <t xml:space="preserve"> (fără serii anterioare)</t>
    </r>
  </si>
  <si>
    <t>Numărul absolvenţilor şcolii din anul şcolar anterior care se regasesc in anul şcolar curent in diferite unitati de învăţământ</t>
  </si>
  <si>
    <t>XI. Alte realizari în activitatea şcolii</t>
  </si>
  <si>
    <r>
      <t xml:space="preserve">Număr de elevi care au obţinut </t>
    </r>
    <r>
      <rPr>
        <b/>
        <i/>
        <sz val="11"/>
        <color indexed="12"/>
        <rFont val="Times New Roman"/>
        <family val="1"/>
      </rPr>
      <t>premii sau menţiuni la olimpiade, concursuri pe discipline, concursuri pe meserii, expoziţii, concursuri sportive sau artistice</t>
    </r>
    <r>
      <rPr>
        <b/>
        <sz val="11"/>
        <rFont val="Times New Roman"/>
        <family val="1"/>
      </rPr>
      <t xml:space="preserve">, ca urmare a participării la aceste evenimente, </t>
    </r>
    <r>
      <rPr>
        <b/>
        <i/>
        <sz val="11"/>
        <color indexed="12"/>
        <rFont val="Times New Roman"/>
        <family val="1"/>
      </rPr>
      <t xml:space="preserve">începând cu faza judeţeană </t>
    </r>
    <r>
      <rPr>
        <b/>
        <sz val="11"/>
        <rFont val="Times New Roman"/>
        <family val="1"/>
      </rPr>
      <t>(municipiul Bucureşti)</t>
    </r>
  </si>
  <si>
    <r>
      <t xml:space="preserve">Precizati </t>
    </r>
    <r>
      <rPr>
        <b/>
        <i/>
        <sz val="11"/>
        <color indexed="12"/>
        <rFont val="Times New Roman"/>
        <family val="1"/>
      </rPr>
      <t>numărul cadrelor didactice</t>
    </r>
    <r>
      <rPr>
        <b/>
        <sz val="11"/>
        <rFont val="Times New Roman"/>
        <family val="1"/>
      </rPr>
      <t xml:space="preserve"> care au calitate de </t>
    </r>
    <r>
      <rPr>
        <b/>
        <i/>
        <sz val="11"/>
        <color indexed="12"/>
        <rFont val="Times New Roman"/>
        <family val="1"/>
      </rPr>
      <t xml:space="preserve">formatori </t>
    </r>
    <r>
      <rPr>
        <b/>
        <sz val="11"/>
        <rFont val="Times New Roman"/>
        <family val="1"/>
      </rPr>
      <t xml:space="preserve">(cu certificat /atestat)  </t>
    </r>
  </si>
  <si>
    <r>
      <t xml:space="preserve">Raport anual de evaluare internă a unităţii de învăţământ
</t>
    </r>
    <r>
      <rPr>
        <b/>
        <sz val="16"/>
        <color indexed="10"/>
        <rFont val="Times New Roman"/>
        <family val="1"/>
      </rPr>
      <t>pentru anul şcolar 2011-2012</t>
    </r>
  </si>
  <si>
    <r>
      <t xml:space="preserve">Estimaţi </t>
    </r>
    <r>
      <rPr>
        <b/>
        <i/>
        <sz val="11"/>
        <color indexed="12"/>
        <rFont val="Times New Roman"/>
        <family val="1"/>
      </rPr>
      <t xml:space="preserve">structura etnică a elevilor </t>
    </r>
    <r>
      <rPr>
        <b/>
        <sz val="11"/>
        <rFont val="Times New Roman"/>
        <family val="1"/>
      </rPr>
      <t xml:space="preserve">din unitate </t>
    </r>
    <r>
      <rPr>
        <b/>
        <i/>
        <sz val="11"/>
        <rFont val="Times New Roman"/>
        <family val="1"/>
      </rPr>
      <t>(şcoala coordonatoare şi structuri)</t>
    </r>
    <r>
      <rPr>
        <b/>
        <sz val="11"/>
        <rFont val="Times New Roman"/>
        <family val="1"/>
      </rPr>
      <t xml:space="preserve"> în anul şcolar curent</t>
    </r>
    <r>
      <rPr>
        <b/>
        <i/>
        <sz val="11"/>
        <color indexed="12"/>
        <rFont val="Times New Roman"/>
        <family val="1"/>
      </rPr>
      <t>,</t>
    </r>
    <r>
      <rPr>
        <b/>
        <sz val="11"/>
        <rFont val="Times New Roman"/>
        <family val="1"/>
      </rPr>
      <t xml:space="preserve"> pentru</t>
    </r>
    <r>
      <rPr>
        <b/>
        <sz val="11"/>
        <color indexed="12"/>
        <rFont val="Times New Roman"/>
        <family val="1"/>
      </rPr>
      <t xml:space="preserve"> </t>
    </r>
    <r>
      <rPr>
        <b/>
        <i/>
        <sz val="11"/>
        <color indexed="12"/>
        <rFont val="Times New Roman"/>
        <family val="1"/>
      </rPr>
      <t>învăţământul "cu frecvenţă-zi"</t>
    </r>
    <r>
      <rPr>
        <b/>
        <sz val="11"/>
        <color indexed="12"/>
        <rFont val="Times New Roman"/>
        <family val="1"/>
      </rPr>
      <t>:</t>
    </r>
  </si>
  <si>
    <r>
      <t xml:space="preserve">Estimaţi distribuţia efectivelor de elevi din </t>
    </r>
    <r>
      <rPr>
        <b/>
        <i/>
        <sz val="11"/>
        <color indexed="12"/>
        <rFont val="Times New Roman"/>
        <family val="1"/>
      </rPr>
      <t>învăţământul "cu frecvenţă-zi",</t>
    </r>
    <r>
      <rPr>
        <b/>
        <sz val="11"/>
        <rFont val="Times New Roman"/>
        <family val="1"/>
      </rPr>
      <t xml:space="preserve"> in anul şcolar curent, în funcţie de </t>
    </r>
    <r>
      <rPr>
        <b/>
        <i/>
        <sz val="11"/>
        <color indexed="12"/>
        <rFont val="Times New Roman"/>
        <family val="1"/>
      </rPr>
      <t>nivelul educaţional al familiei</t>
    </r>
    <r>
      <rPr>
        <b/>
        <sz val="11"/>
        <rFont val="Times New Roman"/>
        <family val="1"/>
      </rPr>
      <t xml:space="preserve"> </t>
    </r>
    <r>
      <rPr>
        <b/>
        <i/>
        <sz val="11"/>
        <rFont val="Times New Roman"/>
        <family val="1"/>
      </rPr>
      <t>(coordonatoare şi structuri)</t>
    </r>
    <r>
      <rPr>
        <b/>
        <sz val="11"/>
        <rFont val="Times New Roman"/>
        <family val="1"/>
      </rPr>
      <t>:</t>
    </r>
  </si>
  <si>
    <r>
      <t xml:space="preserve">5. Elevi </t>
    </r>
    <r>
      <rPr>
        <b/>
        <i/>
        <sz val="10"/>
        <color indexed="12"/>
        <rFont val="Times New Roman"/>
        <family val="1"/>
      </rPr>
      <t>instituţionalizaţi sau în plasament</t>
    </r>
    <r>
      <rPr>
        <b/>
        <sz val="10"/>
        <rFont val="Times New Roman"/>
        <family val="1"/>
      </rPr>
      <t xml:space="preserve"> </t>
    </r>
    <r>
      <rPr>
        <b/>
        <i/>
        <sz val="10"/>
        <color indexed="12"/>
        <rFont val="Times New Roman"/>
        <family val="1"/>
      </rPr>
      <t>familial</t>
    </r>
  </si>
  <si>
    <r>
      <t xml:space="preserve">Precizaţi distribuţia </t>
    </r>
    <r>
      <rPr>
        <b/>
        <i/>
        <sz val="11"/>
        <color indexed="12"/>
        <rFont val="Times New Roman"/>
        <family val="1"/>
      </rPr>
      <t xml:space="preserve">elevilor din învăţământul forma "cu frecvenţa - zi" </t>
    </r>
    <r>
      <rPr>
        <b/>
        <sz val="11"/>
        <rFont val="Times New Roman"/>
        <family val="1"/>
      </rPr>
      <t>din unitate aflaţi în următoarele situaţii  (atât pentru elevii din şcoala coordonatoare, cât şi pentru elevii din unităţile subordonate):</t>
    </r>
  </si>
  <si>
    <t>3. alte modalităţi (semicareu etc.)</t>
  </si>
  <si>
    <t>Distribuţia pe grade didactice a personalului didactic angajat în unitate ( şcoala coordonatoare şi structuri) în anul şcolar curent:</t>
  </si>
  <si>
    <r>
      <t xml:space="preserve">4. </t>
    </r>
    <r>
      <rPr>
        <sz val="10"/>
        <rFont val="Times New Roman"/>
        <family val="1"/>
      </rPr>
      <t xml:space="preserve">Numărul cadrelor didactice </t>
    </r>
    <r>
      <rPr>
        <b/>
        <sz val="10"/>
        <rFont val="Times New Roman"/>
        <family val="1"/>
      </rPr>
      <t>nou venite în şcoală</t>
    </r>
  </si>
  <si>
    <t>23. Invăţători / institutori</t>
  </si>
  <si>
    <t>3. peste normative</t>
  </si>
  <si>
    <t xml:space="preserve"> 9 - 10</t>
  </si>
  <si>
    <t>5 - 5,99</t>
  </si>
  <si>
    <t>6 - 6,99</t>
  </si>
  <si>
    <t>7 - 7,99</t>
  </si>
  <si>
    <t>8 - 8,99</t>
  </si>
  <si>
    <r>
      <t xml:space="preserve">5. Numărul de elevi din învăţământul </t>
    </r>
    <r>
      <rPr>
        <b/>
        <sz val="10.5"/>
        <rFont val="Times New Roman"/>
        <family val="1"/>
      </rPr>
      <t>liceal (IX-XII/XIII)</t>
    </r>
  </si>
  <si>
    <t>Precizati numărul cadrelor didactice din şcoala care sunt autori / coautori de manuale şcolare sau auxiliare didactice cu ISBN / ISSN</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</si>
  <si>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</si>
  <si>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</si>
  <si>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</si>
  <si>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</si>
  <si>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</si>
  <si>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</si>
  <si>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</si>
  <si>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</si>
  <si>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</si>
  <si>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</si>
  <si>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</si>
  <si>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</si>
  <si>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</si>
  <si>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</si>
  <si>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</si>
  <si>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</si>
  <si>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</si>
  <si>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</si>
  <si>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</si>
  <si>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</si>
  <si>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</si>
  <si>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</si>
  <si>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</si>
  <si>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</si>
  <si>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</si>
  <si>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</si>
  <si>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</si>
  <si>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</si>
  <si>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</si>
  <si>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</si>
  <si>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</si>
  <si>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</si>
  <si>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</si>
  <si>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</si>
  <si>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</si>
  <si>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</si>
  <si>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</si>
  <si>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</si>
  <si>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</si>
  <si>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</si>
  <si>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</si>
  <si>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</si>
  <si>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</si>
  <si>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Definirea şi promovarea ofertei educaţionale</t>
  </si>
  <si>
    <t>Proiectarea curriculumului</t>
  </si>
  <si>
    <t>Realizarea curriculumului</t>
  </si>
  <si>
    <t>Înv. "cu frecvenţă-zi"</t>
  </si>
  <si>
    <r>
      <t xml:space="preserve">Cu privire la </t>
    </r>
    <r>
      <rPr>
        <b/>
        <i/>
        <sz val="11"/>
        <color indexed="12"/>
        <rFont val="Times New Roman"/>
        <family val="1"/>
      </rPr>
      <t xml:space="preserve">efectivele şcolare din învăţământul "cu frecvenţă-zi" </t>
    </r>
    <r>
      <rPr>
        <b/>
        <sz val="11"/>
        <color indexed="8"/>
        <rFont val="Times New Roman"/>
        <family val="1"/>
      </rPr>
      <t>din anul şcolar anterior</t>
    </r>
    <r>
      <rPr>
        <b/>
        <i/>
        <sz val="11"/>
        <color indexed="8"/>
        <rFont val="Times New Roman"/>
        <family val="1"/>
      </rPr>
      <t>,</t>
    </r>
    <r>
      <rPr>
        <b/>
        <sz val="11"/>
        <color indexed="8"/>
        <rFont val="Times New Roman"/>
        <family val="1"/>
      </rPr>
      <t xml:space="preserve"> </t>
    </r>
    <r>
      <rPr>
        <b/>
        <sz val="11"/>
        <rFont val="Times New Roman"/>
        <family val="1"/>
      </rPr>
      <t>pe niveluri  (şcoala coordonatoare şi structuri), vă rugăm să precizaţi:</t>
    </r>
  </si>
  <si>
    <r>
      <t xml:space="preserve">Precizati </t>
    </r>
    <r>
      <rPr>
        <b/>
        <i/>
        <sz val="11"/>
        <color indexed="12"/>
        <rFont val="Times New Roman"/>
        <family val="1"/>
      </rPr>
      <t xml:space="preserve">veniturile proprii realizate </t>
    </r>
    <r>
      <rPr>
        <b/>
        <sz val="11"/>
        <rFont val="Times New Roman"/>
        <family val="1"/>
      </rPr>
      <t>prin : sponsorizări, participarea la proiecte şi programe naţionale sau internaţionale (proiecte finanţate din fonduri structurale, din Programul de învăţare pe tot parcusul vieţii etc.), activităţi productive, prestari servicii, organizarea de evenimente pentru comunitate etc. (</t>
    </r>
    <r>
      <rPr>
        <b/>
        <sz val="11"/>
        <color indexed="12"/>
        <rFont val="Times New Roman"/>
        <family val="1"/>
      </rPr>
      <t>mii RON</t>
    </r>
    <r>
      <rPr>
        <b/>
        <sz val="11"/>
        <rFont val="Times New Roman"/>
        <family val="1"/>
      </rPr>
      <t>)</t>
    </r>
  </si>
  <si>
    <r>
      <t xml:space="preserve">În şcoala Dvs. au existat </t>
    </r>
    <r>
      <rPr>
        <b/>
        <i/>
        <sz val="11"/>
        <color indexed="12"/>
        <rFont val="Times New Roman"/>
        <family val="1"/>
      </rPr>
      <t>acţiuni de diseminare</t>
    </r>
    <r>
      <rPr>
        <b/>
        <sz val="11"/>
        <rFont val="Times New Roman"/>
        <family val="1"/>
      </rPr>
      <t xml:space="preserve"> a informaţiilor obţinute din experienţa participării României la astfel de evaluări (analize de obiective, de instrumente, de rezultate şi/sau de aspecte metodologice specifice)?</t>
    </r>
  </si>
  <si>
    <r>
      <t>Acoperirea normelor didactice</t>
    </r>
    <r>
      <rPr>
        <b/>
        <sz val="10.5"/>
        <rFont val="Times New Roman"/>
        <family val="1"/>
      </rPr>
      <t xml:space="preserve"> cu personal didactic angajat (unitate coordonatoare şi structuri) în anul şcolar curent:</t>
    </r>
  </si>
  <si>
    <t>D23c-1</t>
  </si>
  <si>
    <t>D23c-2</t>
  </si>
  <si>
    <t>D23c-3</t>
  </si>
  <si>
    <t>D24c-1</t>
  </si>
  <si>
    <t>D24c-2</t>
  </si>
  <si>
    <t>D24c-3</t>
  </si>
  <si>
    <t>D24c-4</t>
  </si>
  <si>
    <t>D24s-1</t>
  </si>
  <si>
    <t>D24s-2</t>
  </si>
  <si>
    <t>D24s-3</t>
  </si>
  <si>
    <t>D24s-4</t>
  </si>
  <si>
    <t>D25den-6</t>
  </si>
  <si>
    <t>D25den-7</t>
  </si>
  <si>
    <t>D25den-8</t>
  </si>
  <si>
    <t>D26s-1</t>
  </si>
  <si>
    <t>D26s-2</t>
  </si>
  <si>
    <t>D26s-3</t>
  </si>
  <si>
    <t>D26c-1</t>
  </si>
  <si>
    <t>D26c-2</t>
  </si>
  <si>
    <t>D26c-3</t>
  </si>
  <si>
    <t>D32c-1</t>
  </si>
  <si>
    <t>D32c-2</t>
  </si>
  <si>
    <t>D32c-3</t>
  </si>
  <si>
    <t>D32s-1</t>
  </si>
  <si>
    <t>D32s-2</t>
  </si>
  <si>
    <t>D32s-3</t>
  </si>
  <si>
    <t>D35s</t>
  </si>
  <si>
    <t>D35c</t>
  </si>
  <si>
    <t>D39s-1</t>
  </si>
  <si>
    <t>D39s-2</t>
  </si>
  <si>
    <r>
      <t xml:space="preserve">1. Numărul de copii din învăţământul </t>
    </r>
    <r>
      <rPr>
        <b/>
        <sz val="10.5"/>
        <rFont val="Times New Roman"/>
        <family val="1"/>
      </rPr>
      <t>antepreşcolar</t>
    </r>
  </si>
  <si>
    <t>D59</t>
  </si>
  <si>
    <t>D59-1</t>
  </si>
  <si>
    <t>D59-2</t>
  </si>
  <si>
    <t>D59-3</t>
  </si>
  <si>
    <t>D60</t>
  </si>
  <si>
    <t>D60-1</t>
  </si>
  <si>
    <t>D60-2</t>
  </si>
  <si>
    <t>D61</t>
  </si>
  <si>
    <t>Discipline de studiu:</t>
  </si>
  <si>
    <t>Grad de acoperire</t>
  </si>
  <si>
    <t>Numărul de participanţi la stagii de formare TIC</t>
  </si>
  <si>
    <r>
      <t xml:space="preserve">1. </t>
    </r>
    <r>
      <rPr>
        <b/>
        <sz val="10.5"/>
        <color indexed="8"/>
        <rFont val="Times New Roman"/>
        <family val="1"/>
      </rPr>
      <t xml:space="preserve">numărul de absenţe </t>
    </r>
    <r>
      <rPr>
        <b/>
        <sz val="10.5"/>
        <color indexed="12"/>
        <rFont val="Times New Roman"/>
        <family val="1"/>
      </rPr>
      <t>motivate</t>
    </r>
  </si>
  <si>
    <r>
      <t xml:space="preserve">2. </t>
    </r>
    <r>
      <rPr>
        <b/>
        <sz val="10.5"/>
        <color indexed="8"/>
        <rFont val="Times New Roman"/>
        <family val="1"/>
      </rPr>
      <t xml:space="preserve">numărul de absenţe </t>
    </r>
    <r>
      <rPr>
        <b/>
        <sz val="10.5"/>
        <color indexed="12"/>
        <rFont val="Times New Roman"/>
        <family val="1"/>
      </rPr>
      <t>nemotivate</t>
    </r>
  </si>
  <si>
    <t>D17-1</t>
  </si>
  <si>
    <t>D17-2</t>
  </si>
  <si>
    <t>D17-3</t>
  </si>
  <si>
    <t>D17-4</t>
  </si>
  <si>
    <t>D17-5</t>
  </si>
  <si>
    <t>D17-6</t>
  </si>
  <si>
    <t>D23-4</t>
  </si>
  <si>
    <t>D25-1</t>
  </si>
  <si>
    <t>D25-2</t>
  </si>
  <si>
    <t>D25-3</t>
  </si>
  <si>
    <t>D30</t>
  </si>
  <si>
    <t>D31a</t>
  </si>
  <si>
    <t>D31a-1</t>
  </si>
  <si>
    <t>D31a-2</t>
  </si>
  <si>
    <t>D31a-3</t>
  </si>
  <si>
    <t>D31b</t>
  </si>
  <si>
    <t>D31b-1</t>
  </si>
  <si>
    <t>D32-1</t>
  </si>
  <si>
    <t>D32-2</t>
  </si>
  <si>
    <t>D32-3</t>
  </si>
  <si>
    <t>D33a</t>
  </si>
  <si>
    <t>D33b</t>
  </si>
  <si>
    <t>11. Religie</t>
  </si>
  <si>
    <t>12. Ştiinte socio-umane</t>
  </si>
  <si>
    <t>13. Educaţie plastică</t>
  </si>
  <si>
    <t>14. Educaţie muzicală</t>
  </si>
  <si>
    <t>15. Educaţie fizică</t>
  </si>
  <si>
    <t>16. Consiliere</t>
  </si>
  <si>
    <t>17. Educaţie tehnologică</t>
  </si>
  <si>
    <t>1.Urban</t>
  </si>
  <si>
    <t>2.Rural</t>
  </si>
  <si>
    <t>D11-1</t>
  </si>
  <si>
    <t>D11-2</t>
  </si>
  <si>
    <t>D11-3</t>
  </si>
  <si>
    <t>D11-4</t>
  </si>
  <si>
    <t>D11-5</t>
  </si>
  <si>
    <t>D11-6</t>
  </si>
  <si>
    <t>D44-1</t>
  </si>
  <si>
    <t>D44-2</t>
  </si>
  <si>
    <r>
      <t xml:space="preserve">1. dispune de </t>
    </r>
    <r>
      <rPr>
        <b/>
        <i/>
        <sz val="10"/>
        <color indexed="12"/>
        <rFont val="Times New Roman"/>
        <family val="1"/>
      </rPr>
      <t>soft educaţional pentru majoritatea disciplinelor</t>
    </r>
    <r>
      <rPr>
        <b/>
        <sz val="10"/>
        <rFont val="Times New Roman"/>
        <family val="1"/>
      </rPr>
      <t xml:space="preserve"> de studiu din programa şcolară </t>
    </r>
  </si>
  <si>
    <t>D15-1</t>
  </si>
  <si>
    <t>D15-2</t>
  </si>
  <si>
    <t>D15-3</t>
  </si>
  <si>
    <t>D15-4</t>
  </si>
  <si>
    <t>D16-1</t>
  </si>
  <si>
    <t>D16-2</t>
  </si>
  <si>
    <t>D16-3</t>
  </si>
  <si>
    <t>D16-4</t>
  </si>
  <si>
    <t>primar</t>
  </si>
  <si>
    <t>postliceal</t>
  </si>
  <si>
    <t>D19-1</t>
  </si>
  <si>
    <t>D19-2</t>
  </si>
  <si>
    <r>
      <t>2</t>
    </r>
    <r>
      <rPr>
        <sz val="10"/>
        <rFont val="Times New Roman"/>
        <family val="1"/>
      </rPr>
      <t>. in majorit. struct</t>
    </r>
  </si>
  <si>
    <t>D56a</t>
  </si>
  <si>
    <t>D53a-3</t>
  </si>
  <si>
    <t>D53a-4</t>
  </si>
  <si>
    <t>D53a-5</t>
  </si>
  <si>
    <t>D53a-6</t>
  </si>
  <si>
    <t>Numar elevi</t>
  </si>
  <si>
    <t>D56a-1</t>
  </si>
  <si>
    <t>D56a-2</t>
  </si>
  <si>
    <t>D56a-3</t>
  </si>
  <si>
    <t>D56a-4</t>
  </si>
  <si>
    <t>D56b</t>
  </si>
  <si>
    <t>Total repetenti</t>
  </si>
  <si>
    <t>D58a</t>
  </si>
  <si>
    <t>D58a-1</t>
  </si>
  <si>
    <t>D58a-2</t>
  </si>
  <si>
    <t>D58a-3</t>
  </si>
  <si>
    <t>D58b</t>
  </si>
  <si>
    <t>Numar grupe/ clase</t>
  </si>
  <si>
    <t>Numar copii/ elevi</t>
  </si>
  <si>
    <t>Total elevi (toate nivelurile)</t>
  </si>
  <si>
    <t>D59-4</t>
  </si>
  <si>
    <t>D60-3</t>
  </si>
  <si>
    <t>D62-1</t>
  </si>
  <si>
    <t>D62-2</t>
  </si>
  <si>
    <t>D62-3</t>
  </si>
  <si>
    <t>D62-4</t>
  </si>
  <si>
    <t>D62-5</t>
  </si>
  <si>
    <t>2. Liceu-ciclul inferior (certificare de nivel 2) - alte forme</t>
  </si>
  <si>
    <t>4. Liceu-ciclul superior (certificare de nivel 3) - alte forme</t>
  </si>
  <si>
    <t>D63-01</t>
  </si>
  <si>
    <t>D63-02</t>
  </si>
  <si>
    <t>D63-03</t>
  </si>
  <si>
    <t>D63-04</t>
  </si>
  <si>
    <t>D63-05</t>
  </si>
  <si>
    <t>D63-06</t>
  </si>
  <si>
    <t>D63-07</t>
  </si>
  <si>
    <t>D63-08</t>
  </si>
  <si>
    <t>D63-09</t>
  </si>
  <si>
    <t>D63-10</t>
  </si>
  <si>
    <t>D63-11</t>
  </si>
  <si>
    <t>D63-12</t>
  </si>
  <si>
    <t>D63-13</t>
  </si>
  <si>
    <t>D63-14</t>
  </si>
  <si>
    <t>D63-15</t>
  </si>
  <si>
    <t>D63-16</t>
  </si>
  <si>
    <t>Alte forme</t>
  </si>
  <si>
    <t>D64a</t>
  </si>
  <si>
    <t>D64b</t>
  </si>
  <si>
    <t>D64a-1</t>
  </si>
  <si>
    <t>D64a-2</t>
  </si>
  <si>
    <t>D64a-3</t>
  </si>
  <si>
    <t>D65-1</t>
  </si>
  <si>
    <t>D65-2</t>
  </si>
  <si>
    <t>D65-3</t>
  </si>
  <si>
    <t>D65-4</t>
  </si>
  <si>
    <t>D72</t>
  </si>
  <si>
    <t>12. Numărul absolvenţilor de liceu (clasa a XII-a şi clasa a XIII-a) în anul şcolar precedent</t>
  </si>
  <si>
    <t xml:space="preserve">14. Numărul absolvenţilor de liceu ai şcolii care s-au înscris în învăţământ superior </t>
  </si>
  <si>
    <t>15. Numărul absolvenţilor învăţământului postliceal în anul şcolar precedent</t>
  </si>
  <si>
    <r>
      <t xml:space="preserve">România a participat </t>
    </r>
    <r>
      <rPr>
        <b/>
        <u/>
        <sz val="10"/>
        <rFont val="Times New Roman"/>
        <family val="1"/>
      </rPr>
      <t>la evaluări internaţionale</t>
    </r>
    <r>
      <rPr>
        <sz val="10"/>
        <rFont val="Times New Roman"/>
        <family val="1"/>
      </rPr>
      <t xml:space="preserve"> (</t>
    </r>
    <r>
      <rPr>
        <b/>
        <i/>
        <sz val="10"/>
        <rFont val="Times New Roman"/>
        <family val="1"/>
      </rPr>
      <t>PIRLS</t>
    </r>
    <r>
      <rPr>
        <sz val="10"/>
        <rFont val="Times New Roman"/>
        <family val="1"/>
      </rPr>
      <t xml:space="preserve"> - investigarea nivelului de înţelegere a lecturii a elevilor de clasa a IV-a; </t>
    </r>
    <r>
      <rPr>
        <b/>
        <i/>
        <sz val="10"/>
        <rFont val="Times New Roman"/>
        <family val="1"/>
      </rPr>
      <t>TIMSS</t>
    </r>
    <r>
      <rPr>
        <sz val="10"/>
        <rFont val="Times New Roman"/>
        <family val="1"/>
      </rPr>
      <t xml:space="preserve"> - investigarea achiziţiilor elevilor de clasa a VIII-a la matematică şi ştiinţe; </t>
    </r>
    <r>
      <rPr>
        <b/>
        <i/>
        <sz val="10"/>
        <rFont val="Times New Roman"/>
        <family val="1"/>
      </rPr>
      <t>PISA</t>
    </r>
    <r>
      <rPr>
        <sz val="10"/>
        <rFont val="Times New Roman"/>
        <family val="1"/>
      </rPr>
      <t xml:space="preserve"> – evaluarea capacităţii tinerilor de 15 ani de a-şi utiliza competenţele de lectură, de matematică şi de ştiinţe dobândite pe parcursul şcolarizării obligatorii).  
</t>
    </r>
    <r>
      <rPr>
        <b/>
        <sz val="12"/>
        <rFont val="Times New Roman"/>
        <family val="1"/>
      </rPr>
      <t>În legătură cu experienţa unor astfel de evaluări, vă rugăm să precizaţi dacă:</t>
    </r>
    <r>
      <rPr>
        <sz val="10"/>
        <rFont val="Times New Roman"/>
        <family val="1"/>
      </rPr>
      <t xml:space="preserve">
</t>
    </r>
  </si>
  <si>
    <t>3. 25-50%</t>
  </si>
  <si>
    <t xml:space="preserve">Nivelul de realizare a indicatorilor de performanţă, conform standardelor de acreditare şi de evaluare periodică (H.G. nr. 21/18.01.200) şi standardelor de referinţă – (H.G.1534/2008)
</t>
  </si>
  <si>
    <t>Dotarea cu  tehnologie informatică şi de comunicare.</t>
  </si>
  <si>
    <t>Nu uitaţi să salvaţi fişierul cu numele echivalent codului unitatii !</t>
  </si>
  <si>
    <t>18. Educaţie antreprenorială</t>
  </si>
  <si>
    <t>19. Informatică, IT</t>
  </si>
  <si>
    <t>20. Discipline economice</t>
  </si>
  <si>
    <t>21. Discipline de specialitate</t>
  </si>
  <si>
    <t>22. Maiştri instructori</t>
  </si>
  <si>
    <t>24. Educatoare</t>
  </si>
  <si>
    <t>25. Puericultor</t>
  </si>
  <si>
    <t>26. Alte</t>
  </si>
  <si>
    <r>
      <t xml:space="preserve">Informaţii privind </t>
    </r>
    <r>
      <rPr>
        <b/>
        <sz val="11"/>
        <rFont val="Times New Roman"/>
        <family val="1"/>
      </rPr>
      <t xml:space="preserve">directorii </t>
    </r>
    <r>
      <rPr>
        <b/>
        <i/>
        <sz val="9"/>
        <rFont val="Times New Roman"/>
        <family val="1"/>
      </rPr>
      <t>(</t>
    </r>
    <r>
      <rPr>
        <i/>
        <sz val="9"/>
        <rFont val="Times New Roman"/>
        <family val="1"/>
      </rPr>
      <t>informatiile se vor completa pentru fiecare dintre directorii din unitate</t>
    </r>
    <r>
      <rPr>
        <b/>
        <i/>
        <sz val="9"/>
        <rFont val="Times New Roman"/>
        <family val="1"/>
      </rPr>
      <t>)</t>
    </r>
    <r>
      <rPr>
        <b/>
        <sz val="9"/>
        <rFont val="Times New Roman"/>
        <family val="1"/>
      </rPr>
      <t xml:space="preserve"> :</t>
    </r>
  </si>
  <si>
    <r>
      <t>2.</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în cadrul normei didactice</t>
    </r>
  </si>
  <si>
    <r>
      <t>3.</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la plata cu ora</t>
    </r>
  </si>
  <si>
    <r>
      <t xml:space="preserve">Prezenţa </t>
    </r>
    <r>
      <rPr>
        <b/>
        <i/>
        <sz val="11"/>
        <color indexed="12"/>
        <rFont val="Times New Roman"/>
        <family val="1"/>
      </rPr>
      <t>mijloacelor de transport</t>
    </r>
    <r>
      <rPr>
        <b/>
        <sz val="11"/>
        <color indexed="12"/>
        <rFont val="Times New Roman"/>
        <family val="1"/>
      </rPr>
      <t xml:space="preserve"> </t>
    </r>
    <r>
      <rPr>
        <b/>
        <sz val="11"/>
        <rFont val="Times New Roman"/>
        <family val="1"/>
      </rPr>
      <t xml:space="preserve">pentru deplasarea domiciliu-şcoală a cadrelor didactice şi elevilor </t>
    </r>
    <r>
      <rPr>
        <b/>
        <sz val="10"/>
        <color indexed="8"/>
        <rFont val="Times New Roman"/>
        <family val="1"/>
      </rPr>
      <t>(se vor prezenta condiţiile de acces atât pentru elevii din şcoala coordonatoare, cât şi pentru elevii din unităţile subordonate; se vor menţiona toate situaţiile existente):</t>
    </r>
  </si>
  <si>
    <r>
      <t xml:space="preserve">Apreciaţi nivelul de dotare în ce priveşte </t>
    </r>
    <r>
      <rPr>
        <b/>
        <i/>
        <sz val="11"/>
        <color indexed="12"/>
        <rFont val="Times New Roman"/>
        <family val="1"/>
      </rPr>
      <t>resursele materiale şi mijloacele de învăţământ</t>
    </r>
    <r>
      <rPr>
        <b/>
        <sz val="11"/>
        <rFont val="Times New Roman"/>
        <family val="1"/>
      </rPr>
      <t xml:space="preserve"> necesare procesului didactic din unitate:</t>
    </r>
  </si>
  <si>
    <t>D53a</t>
  </si>
  <si>
    <t>D53b</t>
  </si>
  <si>
    <t>D53a-1</t>
  </si>
  <si>
    <t>D53a-2</t>
  </si>
  <si>
    <t>D63</t>
  </si>
  <si>
    <t>D55a</t>
  </si>
  <si>
    <t>D55a-1</t>
  </si>
  <si>
    <t>D55a-2</t>
  </si>
  <si>
    <t>D64</t>
  </si>
  <si>
    <t>D65</t>
  </si>
  <si>
    <t>D66</t>
  </si>
  <si>
    <t>D67</t>
  </si>
  <si>
    <t xml:space="preserve">16 Numărul absolvenţilor învăţământului postliceal din unitate care s-au înscris în învăţământul superior </t>
  </si>
  <si>
    <t>D61-1</t>
  </si>
  <si>
    <t>D61-2</t>
  </si>
  <si>
    <t>D62</t>
  </si>
  <si>
    <t>P33</t>
  </si>
  <si>
    <t>B02 rezultatele învăţării</t>
  </si>
  <si>
    <t>SCOALA GIMNAZIALA ,,VASILE ALECSANDRI"</t>
  </si>
  <si>
    <t>BRAILA</t>
  </si>
  <si>
    <t>BR</t>
  </si>
  <si>
    <t>B03 Activitatea de cercetare ştiinţifică sau metodică, după caz</t>
  </si>
  <si>
    <t>B04 Activitatea financiară a organizaţiei</t>
  </si>
  <si>
    <t>Evaluarea  rezultatelor şcolare</t>
  </si>
  <si>
    <t>Evaluarea rezultatelor la activităţile extracurriculare  (extra-clasă şi extra-şcolare)</t>
  </si>
  <si>
    <t>Activitatea ştiinţifică</t>
  </si>
  <si>
    <t>Activitatea metodică a cadrelor didactice</t>
  </si>
  <si>
    <t>Constituirea bugetului şcolii</t>
  </si>
  <si>
    <t>Execuţia bugetară</t>
  </si>
  <si>
    <t>C. MANAGEMENTUL CALITĂŢII</t>
  </si>
  <si>
    <t>C01 Strategii şi proceduri pentru asigurarea calităţii</t>
  </si>
  <si>
    <t>P34</t>
  </si>
  <si>
    <t>P35</t>
  </si>
  <si>
    <t>P36</t>
  </si>
  <si>
    <t xml:space="preserve">Existenţa şi aplicarea procedurilor de autoevaluare instituţională </t>
  </si>
  <si>
    <t>Existenţa şi aplicarea procedurilor interne de asigurare a calităţii</t>
  </si>
  <si>
    <t>Dezvoltarea profesională a personalului</t>
  </si>
  <si>
    <t>C02 Proceduri privind iniţierea, monitorizarea şi revizuirea periodică a programelor şi activităţilor desfăşurate</t>
  </si>
  <si>
    <t>Revizuirea ofertei educaţionale şi a proiectului de dezvoltare</t>
  </si>
  <si>
    <t>P37</t>
  </si>
  <si>
    <t>C03 Proceduri obiective şi transparente de evaluare a rezultatelor învăţării</t>
  </si>
  <si>
    <t>P38</t>
  </si>
  <si>
    <t>Existenţa şi aplicarea procedurilor de optimizare a evaluării învăţării</t>
  </si>
  <si>
    <t>C04 Proceduri de evaluare periodică a calităţii corpului profesoral</t>
  </si>
  <si>
    <t>P39</t>
  </si>
  <si>
    <t>Evaluarea calităţii activităţii corpului profesoral</t>
  </si>
  <si>
    <t>C05 Accesibilitatea resurselor adecvate învăţării</t>
  </si>
  <si>
    <t>P40</t>
  </si>
  <si>
    <t>C06 Baza de date actualizată sistematic, referitoare la asigurarea internă a calităţii</t>
  </si>
  <si>
    <t>P41</t>
  </si>
  <si>
    <t>Constituirea bazei de date a unităţii de învăţământ</t>
  </si>
  <si>
    <t xml:space="preserve">4. unitate de învăţământ special </t>
  </si>
  <si>
    <r>
      <t xml:space="preserve">Dacă în unitate aveţi </t>
    </r>
    <r>
      <rPr>
        <b/>
        <i/>
        <sz val="11"/>
        <color indexed="12"/>
        <rFont val="Times New Roman"/>
        <family val="1"/>
      </rPr>
      <t>copii /elevi cu CES</t>
    </r>
    <r>
      <rPr>
        <b/>
        <sz val="11"/>
        <rFont val="Times New Roman"/>
        <family val="1"/>
      </rPr>
      <t>, precizaţi numărul acestora, pe niveluri de învăţământ:</t>
    </r>
  </si>
  <si>
    <t>D20c-1</t>
  </si>
  <si>
    <t>D20c-2</t>
  </si>
  <si>
    <t>D20c-3</t>
  </si>
  <si>
    <t>D20c-4</t>
  </si>
  <si>
    <t>D20c-5</t>
  </si>
  <si>
    <t>D20c-6</t>
  </si>
  <si>
    <t>D20e-1</t>
  </si>
  <si>
    <t>D20e-2</t>
  </si>
  <si>
    <t>D20e-3</t>
  </si>
  <si>
    <t>D20e-4</t>
  </si>
  <si>
    <t>D20e-5</t>
  </si>
  <si>
    <t>D20e-6</t>
  </si>
  <si>
    <t>D20-3</t>
  </si>
  <si>
    <t>D20-4</t>
  </si>
  <si>
    <t>D20-5</t>
  </si>
  <si>
    <t>D20-6</t>
  </si>
  <si>
    <t>Total elevi CES unitate</t>
  </si>
  <si>
    <r>
      <t xml:space="preserve">În ce priveşte utilizarea computerelor în procesul de învăţământ, vă rugăm să estimaţi </t>
    </r>
    <r>
      <rPr>
        <b/>
        <i/>
        <sz val="11"/>
        <color indexed="12"/>
        <rFont val="Times New Roman"/>
        <family val="1"/>
      </rPr>
      <t xml:space="preserve">gradul de utilizare efectivă a calculatoarelor, în raport cu numărul planificat de ore </t>
    </r>
    <r>
      <rPr>
        <b/>
        <sz val="11"/>
        <rFont val="Times New Roman"/>
        <family val="1"/>
      </rPr>
      <t>:</t>
    </r>
  </si>
  <si>
    <r>
      <t xml:space="preserve">Precizaţi cuantumul </t>
    </r>
    <r>
      <rPr>
        <b/>
        <i/>
        <sz val="11"/>
        <color indexed="12"/>
        <rFont val="Times New Roman"/>
        <family val="1"/>
      </rPr>
      <t>total al bugetului de venituri al unităţii</t>
    </r>
    <r>
      <rPr>
        <b/>
        <sz val="11"/>
        <rFont val="Times New Roman"/>
        <family val="1"/>
      </rPr>
      <t xml:space="preserve"> şcolare </t>
    </r>
    <r>
      <rPr>
        <b/>
        <i/>
        <sz val="11"/>
        <rFont val="Times New Roman"/>
        <family val="1"/>
      </rPr>
      <t xml:space="preserve">(pentru </t>
    </r>
    <r>
      <rPr>
        <b/>
        <i/>
        <u/>
        <sz val="11"/>
        <rFont val="Times New Roman"/>
        <family val="1"/>
      </rPr>
      <t>toate tipurile de finanţare</t>
    </r>
    <r>
      <rPr>
        <b/>
        <i/>
        <sz val="11"/>
        <rFont val="Times New Roman"/>
        <family val="1"/>
      </rPr>
      <t xml:space="preserve"> – de bază, suplimentară şi complementară – şi </t>
    </r>
    <r>
      <rPr>
        <b/>
        <i/>
        <u/>
        <sz val="11"/>
        <rFont val="Times New Roman"/>
        <family val="1"/>
      </rPr>
      <t>indiferent de sursă</t>
    </r>
    <r>
      <rPr>
        <b/>
        <i/>
        <sz val="11"/>
        <rFont val="Times New Roman"/>
        <family val="1"/>
      </rPr>
      <t xml:space="preserve"> – bugetul de stat, bugetele locale, venituri proprii) exprimat în </t>
    </r>
    <r>
      <rPr>
        <b/>
        <i/>
        <sz val="11"/>
        <color indexed="12"/>
        <rFont val="Times New Roman"/>
        <family val="1"/>
      </rPr>
      <t>mii RON</t>
    </r>
    <r>
      <rPr>
        <b/>
        <i/>
        <sz val="11"/>
        <rFont val="Times New Roman"/>
        <family val="1"/>
      </rPr>
      <t>:</t>
    </r>
  </si>
  <si>
    <r>
      <t xml:space="preserve">2. Elevi cu </t>
    </r>
    <r>
      <rPr>
        <b/>
        <i/>
        <sz val="10"/>
        <color indexed="12"/>
        <rFont val="Times New Roman"/>
        <family val="1"/>
      </rPr>
      <t>probleme deosebite de sanatate</t>
    </r>
  </si>
  <si>
    <r>
      <t xml:space="preserve">Nr. absolventi </t>
    </r>
    <r>
      <rPr>
        <b/>
        <sz val="9"/>
        <rFont val="Times New Roman"/>
        <family val="1"/>
      </rPr>
      <t>alte forme</t>
    </r>
  </si>
  <si>
    <t>Situaţie finală, după examenul de corigenţă</t>
  </si>
  <si>
    <t>2. Biblioteca asigură auxiliare didactice şi mijloace de învăţământ, altele decât manualul şcolar</t>
  </si>
  <si>
    <t xml:space="preserve">3. Biblioteca asigură necesarul de legi, materiale şi alte documente adresate cadrelor didactice </t>
  </si>
  <si>
    <t>D24</t>
  </si>
  <si>
    <t>1. Elevii şi cadrele didactice din unitatea coordonatoare</t>
  </si>
  <si>
    <t>2. Elevi şi cadre didactice din unitatea coordonatoare şi structuri, structurile neavând bibliotecă proprie</t>
  </si>
  <si>
    <t>D68</t>
  </si>
  <si>
    <t>D69</t>
  </si>
  <si>
    <r>
      <t xml:space="preserve">Precizaţi numărul de </t>
    </r>
    <r>
      <rPr>
        <b/>
        <i/>
        <sz val="11"/>
        <color indexed="12"/>
        <rFont val="Times New Roman"/>
        <family val="1"/>
      </rPr>
      <t>discipline opţionale</t>
    </r>
    <r>
      <rPr>
        <b/>
        <sz val="11"/>
        <rFont val="Times New Roman"/>
        <family val="1"/>
      </rPr>
      <t xml:space="preserve"> din oferta şcolii:</t>
    </r>
  </si>
  <si>
    <t>D70</t>
  </si>
  <si>
    <t>D71</t>
  </si>
  <si>
    <t>A.CAPACITATE INSTITUŢIONALĂ</t>
  </si>
  <si>
    <t>A01 Structurile instituţionale, administrative şi manageriale</t>
  </si>
  <si>
    <t>P01</t>
  </si>
  <si>
    <t>P02</t>
  </si>
  <si>
    <t>P03</t>
  </si>
  <si>
    <t>P04</t>
  </si>
  <si>
    <t>P05</t>
  </si>
  <si>
    <t>P06</t>
  </si>
  <si>
    <t>P07</t>
  </si>
  <si>
    <t>P08</t>
  </si>
  <si>
    <t>Existenţa, structura şi conţinutul documentelor proiective (proiectul de dezvoltare şi planul de implementare)</t>
  </si>
  <si>
    <t>Organizarea internă a unităţii de învăţământ</t>
  </si>
  <si>
    <t>Existenţa şi funcţionarea sistemului de comunicare internă  şi externă</t>
  </si>
  <si>
    <t>Funcţionarea curentă a unităţii de învăţământ</t>
  </si>
  <si>
    <t>Existenţa şi funcţionarea sistemului de gestionare a informaţiei; înregistrarea, prelucrarea şi utilizarea datelor şi informaţiilor.</t>
  </si>
  <si>
    <t>2. Fondul de carte este insuficient şi neactualizat</t>
  </si>
  <si>
    <t>1. Biblioteca asigură sistematic variantele de manuale alternative, pe discipline şi niveluri de studiu</t>
  </si>
  <si>
    <t>D45-4</t>
  </si>
  <si>
    <t>D46</t>
  </si>
  <si>
    <t>D47</t>
  </si>
  <si>
    <t>D50a</t>
  </si>
  <si>
    <t>D50b</t>
  </si>
  <si>
    <t>D46-1</t>
  </si>
  <si>
    <t>D46-2</t>
  </si>
  <si>
    <t>D46-3</t>
  </si>
  <si>
    <t>D46-4</t>
  </si>
  <si>
    <t>D47-1</t>
  </si>
  <si>
    <t>D47-2</t>
  </si>
  <si>
    <t>D47-3</t>
  </si>
  <si>
    <t>D47-4</t>
  </si>
  <si>
    <t>D47-5</t>
  </si>
  <si>
    <t>D47-6</t>
  </si>
  <si>
    <t>D47-7</t>
  </si>
  <si>
    <t>D47-8</t>
  </si>
  <si>
    <t>D47-9</t>
  </si>
  <si>
    <t>D47-10</t>
  </si>
  <si>
    <t>D47-11</t>
  </si>
  <si>
    <t>D47-12</t>
  </si>
  <si>
    <t>D47-13</t>
  </si>
  <si>
    <t>D47-14</t>
  </si>
  <si>
    <t>D47-15</t>
  </si>
  <si>
    <t>D47-16</t>
  </si>
  <si>
    <t>D47-17</t>
  </si>
  <si>
    <t>D47-18</t>
  </si>
  <si>
    <t>D47-19</t>
  </si>
  <si>
    <t>D47-20</t>
  </si>
  <si>
    <t>D47-21</t>
  </si>
  <si>
    <t>D47-22</t>
  </si>
  <si>
    <t>D47-23</t>
  </si>
  <si>
    <t>D47-24</t>
  </si>
  <si>
    <t>D47-25</t>
  </si>
  <si>
    <t>D47-26</t>
  </si>
  <si>
    <t>D50a-1</t>
  </si>
  <si>
    <t>D50a-2</t>
  </si>
  <si>
    <t>D50b-1</t>
  </si>
  <si>
    <t>D50b-2</t>
  </si>
  <si>
    <t>D50b-3</t>
  </si>
  <si>
    <t>D50b-4</t>
  </si>
  <si>
    <t>Numărul elevilor cu medii la bacalaureat în intervalul:</t>
  </si>
  <si>
    <t>Sub 6</t>
  </si>
  <si>
    <t>D43</t>
  </si>
  <si>
    <t>D43-1</t>
  </si>
  <si>
    <t>D43-2</t>
  </si>
  <si>
    <t>D43-3</t>
  </si>
  <si>
    <t>D44</t>
  </si>
  <si>
    <t>Vă mulţumim pentru colaborare!</t>
  </si>
  <si>
    <t>Total unitate</t>
  </si>
  <si>
    <t>Nr. repetenti</t>
  </si>
  <si>
    <t>Nr. corijenti</t>
  </si>
  <si>
    <t>1. PIRLS</t>
  </si>
  <si>
    <t>VII. Situaţia şcolară la sfârşitul anului şcolar precedent</t>
  </si>
  <si>
    <r>
      <t xml:space="preserve">2  Numărul de copii din învăţământul </t>
    </r>
    <r>
      <rPr>
        <b/>
        <sz val="10.5"/>
        <rFont val="Times New Roman"/>
        <family val="1"/>
      </rPr>
      <t>preşcolar</t>
    </r>
  </si>
  <si>
    <r>
      <t xml:space="preserve">1. Programul „A doua şansă” - învăţământ </t>
    </r>
    <r>
      <rPr>
        <b/>
        <sz val="10.5"/>
        <rFont val="Times New Roman"/>
        <family val="1"/>
      </rPr>
      <t xml:space="preserve">primar </t>
    </r>
  </si>
  <si>
    <t>Numar de clase</t>
  </si>
  <si>
    <t>Numar de  elevi</t>
  </si>
  <si>
    <t>D21-1</t>
  </si>
  <si>
    <t>D21-2</t>
  </si>
  <si>
    <t xml:space="preserve">8. </t>
  </si>
  <si>
    <t>D23-1</t>
  </si>
  <si>
    <t>D23-2</t>
  </si>
  <si>
    <t>D23-3</t>
  </si>
  <si>
    <t>D24-1</t>
  </si>
  <si>
    <t>D24-2</t>
  </si>
  <si>
    <t>D24-3</t>
  </si>
  <si>
    <t>1.zonă centrală</t>
  </si>
  <si>
    <t>2.zonă semiperiferică</t>
  </si>
  <si>
    <t>3.zonă periferică</t>
  </si>
  <si>
    <t>D34-1</t>
  </si>
  <si>
    <t>D34-2</t>
  </si>
  <si>
    <t>D37-1</t>
  </si>
  <si>
    <t>D37-2</t>
  </si>
  <si>
    <t>D37-3</t>
  </si>
  <si>
    <t>1. niciunul</t>
  </si>
  <si>
    <t>1. Limbă şi comunicare</t>
  </si>
  <si>
    <t>2. Matematică</t>
  </si>
  <si>
    <t>Număr de elevi din clasele I-IV în distribuţie pe discipline</t>
  </si>
  <si>
    <t>satisfăcător</t>
  </si>
  <si>
    <t>bine</t>
  </si>
  <si>
    <t>f.bine</t>
  </si>
  <si>
    <t>nesatisfăcăt.</t>
  </si>
  <si>
    <t>D45-1</t>
  </si>
  <si>
    <t>D45-2</t>
  </si>
  <si>
    <t>D45-3</t>
  </si>
  <si>
    <t>Număr de elevi, pe grupe de medii</t>
  </si>
  <si>
    <t>1. Limba română</t>
  </si>
  <si>
    <t>3. Limba maternă</t>
  </si>
  <si>
    <t>D48</t>
  </si>
  <si>
    <t>D49</t>
  </si>
  <si>
    <r>
      <t xml:space="preserve">Daca a existat nivelul </t>
    </r>
    <r>
      <rPr>
        <b/>
        <i/>
        <sz val="11"/>
        <color indexed="12"/>
        <rFont val="Times New Roman"/>
        <family val="1"/>
      </rPr>
      <t>preşcolar</t>
    </r>
    <r>
      <rPr>
        <b/>
        <sz val="11"/>
        <rFont val="Times New Roman"/>
        <family val="1"/>
      </rPr>
      <t xml:space="preserve"> în anul şcolar anterior , precizaţi </t>
    </r>
    <r>
      <rPr>
        <b/>
        <i/>
        <sz val="11"/>
        <color indexed="12"/>
        <rFont val="Times New Roman"/>
        <family val="1"/>
      </rPr>
      <t xml:space="preserve">numărul total de </t>
    </r>
    <r>
      <rPr>
        <b/>
        <i/>
        <sz val="11"/>
        <color indexed="10"/>
        <rFont val="Times New Roman"/>
        <family val="1"/>
      </rPr>
      <t>zile absente</t>
    </r>
    <r>
      <rPr>
        <b/>
        <i/>
        <sz val="11"/>
        <color indexed="12"/>
        <rFont val="Times New Roman"/>
        <family val="1"/>
      </rPr>
      <t>:</t>
    </r>
  </si>
  <si>
    <r>
      <t xml:space="preserve">Precizaţi numărul elevilor care învaţă în </t>
    </r>
    <r>
      <rPr>
        <b/>
        <i/>
        <sz val="11"/>
        <color indexed="12"/>
        <rFont val="Times New Roman"/>
        <family val="1"/>
      </rPr>
      <t>clase bilingve sau cu predare intensivă a unei limbi străine</t>
    </r>
  </si>
  <si>
    <t>Accesibilitatea echipamentelor, materialelor, mijloacelor de învăţământ şi auxiliarelor curriculare</t>
  </si>
  <si>
    <t>Procurarea şi utilizarea documentelor şcolare şi a actelor de studii</t>
  </si>
  <si>
    <t>A03 Resurse umane</t>
  </si>
  <si>
    <t>P22</t>
  </si>
  <si>
    <t>P23</t>
  </si>
  <si>
    <t xml:space="preserve">Localitatea </t>
  </si>
  <si>
    <t>Judeţul</t>
  </si>
  <si>
    <r>
      <t xml:space="preserve">Tipul unităţii de învăţământ </t>
    </r>
    <r>
      <rPr>
        <b/>
        <i/>
        <sz val="11"/>
        <rFont val="Times New Roman"/>
        <family val="1"/>
      </rPr>
      <t>(conform cu prevederile O.MECTS nr. 6564/2011, completat şi modificat prin O.MECTS nr. 3283/2012)</t>
    </r>
  </si>
  <si>
    <t xml:space="preserve"> 1. Unitate de educaţie timpurie antepreşcolară</t>
  </si>
  <si>
    <t xml:space="preserve"> 2. Grădiniţă cu program normal (GPN)</t>
  </si>
  <si>
    <t xml:space="preserve"> 3. Grădiniţă cu program prelungit (GPP)</t>
  </si>
  <si>
    <t xml:space="preserve"> 4. Grădiniţă cu program săptămânal (GPS)</t>
  </si>
  <si>
    <t xml:space="preserve"> 5. Centru de zi (CZ)</t>
  </si>
  <si>
    <t>5. liceal</t>
  </si>
  <si>
    <t>6. postliceal</t>
  </si>
  <si>
    <r>
      <t>Alte forme</t>
    </r>
    <r>
      <rPr>
        <b/>
        <sz val="11"/>
        <rFont val="Times New Roman"/>
        <family val="1"/>
      </rPr>
      <t xml:space="preserve"> </t>
    </r>
    <r>
      <rPr>
        <b/>
        <i/>
        <sz val="11"/>
        <color indexed="12"/>
        <rFont val="Times New Roman"/>
        <family val="1"/>
      </rPr>
      <t xml:space="preserve">de învăţământ </t>
    </r>
    <r>
      <rPr>
        <b/>
        <sz val="11"/>
        <rFont val="Times New Roman"/>
        <family val="1"/>
      </rPr>
      <t>şcolarizate în unitate, în afara celei „cu frecvenţă - zi”</t>
    </r>
  </si>
  <si>
    <r>
      <t xml:space="preserve">Limba maternă / limbi de predare în unitate </t>
    </r>
    <r>
      <rPr>
        <b/>
        <i/>
        <sz val="11"/>
        <rFont val="Times New Roman"/>
        <family val="1"/>
      </rPr>
      <t xml:space="preserve">(coordonatoare şi structuri) </t>
    </r>
  </si>
  <si>
    <r>
      <t xml:space="preserve">Limbi străine studiate in unitate </t>
    </r>
    <r>
      <rPr>
        <b/>
        <i/>
        <sz val="11"/>
        <rFont val="Times New Roman"/>
        <family val="1"/>
      </rPr>
      <t xml:space="preserve">(coordonatoare şi structuri) </t>
    </r>
  </si>
  <si>
    <r>
      <t xml:space="preserve">1. Numărul de grupe din învăţământul </t>
    </r>
    <r>
      <rPr>
        <b/>
        <sz val="10"/>
        <rFont val="Times New Roman"/>
        <family val="1"/>
      </rPr>
      <t>antepreşcolar</t>
    </r>
  </si>
  <si>
    <r>
      <t xml:space="preserve">2  Numărul de grupe din învăţământul </t>
    </r>
    <r>
      <rPr>
        <b/>
        <sz val="10"/>
        <rFont val="Times New Roman"/>
        <family val="1"/>
      </rPr>
      <t>preşcolar</t>
    </r>
  </si>
  <si>
    <r>
      <t xml:space="preserve">3. Numărul de clase din învăţământul </t>
    </r>
    <r>
      <rPr>
        <b/>
        <sz val="10"/>
        <rFont val="Times New Roman"/>
        <family val="1"/>
      </rPr>
      <t>primar (I-IV)</t>
    </r>
  </si>
  <si>
    <r>
      <t xml:space="preserve">4. Numărul de clase din învăţământul </t>
    </r>
    <r>
      <rPr>
        <b/>
        <sz val="10"/>
        <rFont val="Times New Roman"/>
        <family val="1"/>
      </rPr>
      <t>gimnazial (V-VIII)</t>
    </r>
  </si>
  <si>
    <r>
      <t xml:space="preserve">6. Numărul de clase din învăţământul </t>
    </r>
    <r>
      <rPr>
        <b/>
        <sz val="10"/>
        <rFont val="Times New Roman"/>
        <family val="1"/>
      </rPr>
      <t>postliceal</t>
    </r>
  </si>
  <si>
    <r>
      <t xml:space="preserve">6. Numărul de elevi din învăţământul </t>
    </r>
    <r>
      <rPr>
        <b/>
        <sz val="10"/>
        <rFont val="Times New Roman"/>
        <family val="1"/>
      </rPr>
      <t>postliceal</t>
    </r>
  </si>
  <si>
    <t>(a) Şcoala coordonatoare</t>
  </si>
  <si>
    <t>(b) Structuri subordonate</t>
  </si>
  <si>
    <t xml:space="preserve"> 6. Şcoală primară (S04)</t>
  </si>
  <si>
    <t xml:space="preserve"> 7. Şcoală gimnazială (S08)</t>
  </si>
  <si>
    <t xml:space="preserve"> 8. Liceu teoretic </t>
  </si>
  <si>
    <t xml:space="preserve"> 9. Liceu filieră vocaţională</t>
  </si>
  <si>
    <t>10. Liceu tehnologic</t>
  </si>
  <si>
    <t>11. Liceu</t>
  </si>
  <si>
    <t xml:space="preserve">12. Colegiu </t>
  </si>
  <si>
    <t xml:space="preserve">13. Colegiu tehnic </t>
  </si>
  <si>
    <t>14. Colegiu naţional</t>
  </si>
  <si>
    <t xml:space="preserve">15. Unitate de învăţământ pentru învăţământul special </t>
  </si>
  <si>
    <t>16. Şcoală postliceală</t>
  </si>
  <si>
    <t>17. Unitate de învăţământ pentru activităţi extraşcolare</t>
  </si>
  <si>
    <r>
      <t xml:space="preserve">Atenţie! 
</t>
    </r>
    <r>
      <rPr>
        <b/>
        <i/>
        <sz val="11"/>
        <rFont val="Times New Roman"/>
        <family val="1"/>
      </rPr>
      <t>Deoarece evaluarea vizează întreaga unitate de învăţământ, pentru unităţile în care se regăsesc şi alte forme de învăţământ în afara formei „cu frecvenţă – zi” informaţiile se colecteaza şi  la nivelul celorlalte forme existente in unitate.</t>
    </r>
    <r>
      <rPr>
        <i/>
        <sz val="11"/>
        <rFont val="Times New Roman"/>
        <family val="1"/>
      </rPr>
      <t xml:space="preserve">
</t>
    </r>
  </si>
  <si>
    <r>
      <t xml:space="preserve">Cum apreciaţi </t>
    </r>
    <r>
      <rPr>
        <b/>
        <i/>
        <sz val="11"/>
        <color indexed="12"/>
        <rFont val="Times New Roman"/>
        <family val="1"/>
      </rPr>
      <t>fondul de carte</t>
    </r>
    <r>
      <rPr>
        <b/>
        <sz val="11"/>
        <rFont val="Times New Roman"/>
        <family val="1"/>
      </rPr>
      <t xml:space="preserve"> din biblioteca şcolară:</t>
    </r>
  </si>
  <si>
    <r>
      <t>Acoperirea disciplinelor cu personal didactic titular</t>
    </r>
    <r>
      <rPr>
        <b/>
        <sz val="11"/>
        <rFont val="Times New Roman"/>
        <family val="1"/>
      </rPr>
      <t xml:space="preserve">. </t>
    </r>
    <r>
      <rPr>
        <b/>
        <sz val="10"/>
        <rFont val="Times New Roman"/>
        <family val="1"/>
      </rPr>
      <t xml:space="preserve">Pentru fiecare disciplina din tabel se va selecta una dintre variantele urmatoare. </t>
    </r>
    <r>
      <rPr>
        <b/>
        <sz val="10"/>
        <color indexed="8"/>
        <rFont val="Times New Roman"/>
        <family val="1"/>
      </rPr>
      <t xml:space="preserve">( </t>
    </r>
    <r>
      <rPr>
        <b/>
        <i/>
        <sz val="10"/>
        <color indexed="8"/>
        <rFont val="Times New Roman"/>
        <family val="1"/>
      </rPr>
      <t>Este obligatorie completarea variantei "4" pentru inexistenta in scoala a disciplinei, lipsa acestei informatii conducand la interpretarea informatiei in conotatia de "lipsa de acoperire" a normei.)</t>
    </r>
  </si>
  <si>
    <r>
      <t xml:space="preserve">1. calificarea </t>
    </r>
    <r>
      <rPr>
        <i/>
        <sz val="10"/>
        <rFont val="Times New Roman"/>
        <family val="1"/>
      </rPr>
      <t xml:space="preserve">(se identifica in lista din comentariu, echivalenta cu lista de la </t>
    </r>
    <r>
      <rPr>
        <b/>
        <i/>
        <sz val="10"/>
        <rFont val="Times New Roman"/>
        <family val="1"/>
      </rPr>
      <t>D47</t>
    </r>
    <r>
      <rPr>
        <i/>
        <sz val="10"/>
        <rFont val="Times New Roman"/>
        <family val="1"/>
      </rPr>
      <t>)</t>
    </r>
  </si>
  <si>
    <t>1. Total elevi (toate nivelurile)</t>
  </si>
  <si>
    <t>Nr.absolv. înscrişi la examen</t>
  </si>
  <si>
    <t>D20c-7</t>
  </si>
  <si>
    <t>D20c-8</t>
  </si>
  <si>
    <t>D20e-7</t>
  </si>
  <si>
    <t>D20e-8</t>
  </si>
  <si>
    <t>D31a-1-masa</t>
  </si>
  <si>
    <t>D31a-2-masa</t>
  </si>
  <si>
    <t>D31a-3-masa</t>
  </si>
  <si>
    <t>D31a-4-masa</t>
  </si>
  <si>
    <t>D31a-1-buc</t>
  </si>
  <si>
    <t>D31a-2-buc</t>
  </si>
  <si>
    <t>D31a-3-buc</t>
  </si>
  <si>
    <t>D31a-4-buc</t>
  </si>
  <si>
    <t>D31a-1-caz</t>
  </si>
  <si>
    <t>D31a-2-caz</t>
  </si>
  <si>
    <t>D31a-3-caz</t>
  </si>
  <si>
    <t>D31a-4-caz</t>
  </si>
  <si>
    <t>D31cb2-1</t>
  </si>
  <si>
    <t>Managementul personalului didactic şi de conducere</t>
  </si>
  <si>
    <t>Managementul personalului didactic auxiliar şi personalului nedidactic</t>
  </si>
  <si>
    <t>B.EFICACITATE EDUCAŢIONALĂ</t>
  </si>
  <si>
    <t>B01 Conţinutul programelor de studiu</t>
  </si>
  <si>
    <t>P24</t>
  </si>
  <si>
    <t>P25</t>
  </si>
  <si>
    <t>P26</t>
  </si>
  <si>
    <t>P27</t>
  </si>
  <si>
    <t xml:space="preserve">Existenţa parteneriatelor cu reprezentanţi ai comunităţii  </t>
  </si>
  <si>
    <t>P28</t>
  </si>
  <si>
    <t>P29</t>
  </si>
  <si>
    <t>P30</t>
  </si>
  <si>
    <t>P31</t>
  </si>
  <si>
    <t>P32</t>
  </si>
  <si>
    <t>D51</t>
  </si>
  <si>
    <t>D45</t>
  </si>
  <si>
    <t>Casete de raspuns</t>
  </si>
  <si>
    <t xml:space="preserve">I. Date de identificare a unităţii de învăţământ </t>
  </si>
  <si>
    <t>D02</t>
  </si>
  <si>
    <t>D03</t>
  </si>
  <si>
    <t>Poziţionarea şcolii în localitate</t>
  </si>
  <si>
    <t>1.DA</t>
  </si>
  <si>
    <t>2.NU</t>
  </si>
  <si>
    <t>D04</t>
  </si>
  <si>
    <t>D05</t>
  </si>
  <si>
    <t>D06</t>
  </si>
  <si>
    <t>3. gimnazial</t>
  </si>
  <si>
    <t>2. primar</t>
  </si>
  <si>
    <t>D07</t>
  </si>
  <si>
    <t>1. un schimb</t>
  </si>
  <si>
    <t>2. două schimburi</t>
  </si>
  <si>
    <t>3. trei schimburi</t>
  </si>
  <si>
    <t>Unitatea coordonatoare</t>
  </si>
  <si>
    <t>Structurile subordonate</t>
  </si>
  <si>
    <t>D10</t>
  </si>
  <si>
    <t xml:space="preserve">II. Caracteristici ale mediului familial </t>
  </si>
  <si>
    <t>D11</t>
  </si>
  <si>
    <t>1. Români</t>
  </si>
  <si>
    <t>2. Maghiari</t>
  </si>
  <si>
    <t>3. Rromi</t>
  </si>
  <si>
    <t>4. Alte etnii</t>
  </si>
  <si>
    <t>Număr elevi</t>
  </si>
  <si>
    <t>1. cel puţin un părinte are studii superioare</t>
  </si>
  <si>
    <t>3. cel puţin un părinte are studii generale (8 clase absolvite)</t>
  </si>
  <si>
    <t>4. niciun părinte nu are studii generale (sub 8 clase absolvite)</t>
  </si>
  <si>
    <t>D12</t>
  </si>
  <si>
    <t>D13</t>
  </si>
  <si>
    <t xml:space="preserve">6. </t>
  </si>
  <si>
    <t xml:space="preserve">7. </t>
  </si>
  <si>
    <t>D12-1</t>
  </si>
  <si>
    <t>D12-2</t>
  </si>
  <si>
    <t>D12-3</t>
  </si>
  <si>
    <t>D13-1</t>
  </si>
  <si>
    <t>D13-2</t>
  </si>
  <si>
    <t>D13-3</t>
  </si>
  <si>
    <t>Denumire</t>
  </si>
  <si>
    <t xml:space="preserve">III. Condiţii de acces la unitatea şcolară unde este înscris elevul </t>
  </si>
  <si>
    <t>D14</t>
  </si>
  <si>
    <t>1. sub 30 minute</t>
  </si>
  <si>
    <t>2. intre 30 si 60 minute</t>
  </si>
  <si>
    <t>3. peste 60 minute</t>
  </si>
  <si>
    <t xml:space="preserve">IV. Baza materială </t>
  </si>
  <si>
    <t>(1) Infrastructura şcolară</t>
  </si>
  <si>
    <t>1. săli de clasă</t>
  </si>
  <si>
    <t>2. laboratoare/ cabinete şcolare</t>
  </si>
  <si>
    <t>3. ateliere şcolare</t>
  </si>
  <si>
    <t>Utilizate pt. procesul propriu</t>
  </si>
  <si>
    <t>Total</t>
  </si>
  <si>
    <t>Neutilizate, în conservare</t>
  </si>
  <si>
    <t>Inchiriat altor unităţi de învăţământ</t>
  </si>
  <si>
    <t>Inchiriat pt. beneficiari externi</t>
  </si>
  <si>
    <t>1. Numărul de locuri în sala de mese</t>
  </si>
  <si>
    <t>2. Capacitatea de pregătire a bucătăriei</t>
  </si>
  <si>
    <t>3. Numărul  locurilor de cazare</t>
  </si>
  <si>
    <t xml:space="preserve"> </t>
  </si>
  <si>
    <t xml:space="preserve">1. mobilier fix în toate sălile de clasă </t>
  </si>
  <si>
    <t>2. mobilier fix în majoritatea sălilor de clasă</t>
  </si>
  <si>
    <t>3. mobilier mobil în majoritatea sălilor de clasă</t>
  </si>
  <si>
    <t>4. mobilier mobil în toate sălile de clasă</t>
  </si>
  <si>
    <t>D18</t>
  </si>
  <si>
    <t xml:space="preserve">1. tradiţională, cu pupitre poziţionate în lungul sălii (adâncimea sălii de curs), în raport cu catedra </t>
  </si>
  <si>
    <t xml:space="preserve">2. tradiţională, cu pupitre poziţionate pe lăţimea sălii în raport cu catedra, pe mai puţine şiruri </t>
  </si>
  <si>
    <t>D19</t>
  </si>
  <si>
    <t>1.în clădire cu destinaţie de grădiniţă</t>
  </si>
  <si>
    <t>2.în aceeaşi clădire cu alte niveluri / unităţi de învăţământ</t>
  </si>
  <si>
    <t>3.în clădire cu destinaţie de locuinţă / instituţii, amenajată</t>
  </si>
  <si>
    <t>4.în spaţiu improvizat</t>
  </si>
  <si>
    <t>D20</t>
  </si>
  <si>
    <t>D21</t>
  </si>
  <si>
    <t>1. dotare suficientă</t>
  </si>
  <si>
    <t>D22</t>
  </si>
  <si>
    <t>D23</t>
  </si>
  <si>
    <t>1. Există un fond minim, care să acopere nevoile din unitate</t>
  </si>
  <si>
    <r>
      <t xml:space="preserve">Precizaţi acoperirea cu </t>
    </r>
    <r>
      <rPr>
        <b/>
        <i/>
        <sz val="11"/>
        <color indexed="12"/>
        <rFont val="Times New Roman"/>
        <family val="1"/>
      </rPr>
      <t xml:space="preserve">personal didactic auxiliar </t>
    </r>
    <r>
      <rPr>
        <b/>
        <sz val="11"/>
        <rFont val="Times New Roman"/>
        <family val="1"/>
      </rPr>
      <t>a posturilor rezultate din normativele în vigoare:</t>
    </r>
  </si>
  <si>
    <r>
      <t xml:space="preserve">Precizaţi acoperirea cu personal </t>
    </r>
    <r>
      <rPr>
        <b/>
        <i/>
        <sz val="11"/>
        <color indexed="12"/>
        <rFont val="Times New Roman"/>
        <family val="1"/>
      </rPr>
      <t xml:space="preserve">nedidactic </t>
    </r>
    <r>
      <rPr>
        <b/>
        <sz val="11"/>
        <rFont val="Times New Roman"/>
        <family val="1"/>
      </rPr>
      <t>a posturilor</t>
    </r>
    <r>
      <rPr>
        <b/>
        <i/>
        <sz val="11"/>
        <color indexed="12"/>
        <rFont val="Times New Roman"/>
        <family val="1"/>
      </rPr>
      <t xml:space="preserve"> </t>
    </r>
    <r>
      <rPr>
        <b/>
        <sz val="11"/>
        <rFont val="Times New Roman"/>
        <family val="1"/>
      </rPr>
      <t>rezultate din normativele în vigoare:</t>
    </r>
  </si>
  <si>
    <r>
      <t>Situa</t>
    </r>
    <r>
      <rPr>
        <sz val="10"/>
        <rFont val="Times New Roman"/>
        <family val="1"/>
      </rPr>
      <t>ţ</t>
    </r>
    <r>
      <rPr>
        <sz val="10"/>
        <rFont val="Times New Roman"/>
        <charset val="238"/>
      </rPr>
      <t>ie final</t>
    </r>
    <r>
      <rPr>
        <sz val="10"/>
        <rFont val="Times New Roman"/>
        <family val="1"/>
      </rPr>
      <t>ă</t>
    </r>
  </si>
  <si>
    <t>Situaţie finală</t>
  </si>
  <si>
    <t>3. limba germana</t>
  </si>
  <si>
    <t>4. alte limbi</t>
  </si>
  <si>
    <t>1. limba engleza</t>
  </si>
  <si>
    <t>2. limba franceza</t>
  </si>
  <si>
    <t>D18-1</t>
  </si>
  <si>
    <t>D18-2</t>
  </si>
  <si>
    <t>D18-3</t>
  </si>
  <si>
    <t>D18-4</t>
  </si>
  <si>
    <t>D18-5</t>
  </si>
  <si>
    <t>D18-6</t>
  </si>
  <si>
    <t>D19-3</t>
  </si>
  <si>
    <t>D19-4</t>
  </si>
  <si>
    <t>D19-5</t>
  </si>
  <si>
    <t>D19-6</t>
  </si>
  <si>
    <t>D24-4</t>
  </si>
  <si>
    <t>D24-ani</t>
  </si>
  <si>
    <t>D25-4</t>
  </si>
  <si>
    <t>D25-5</t>
  </si>
  <si>
    <t>D25-6</t>
  </si>
  <si>
    <t>D25-7</t>
  </si>
  <si>
    <t>D25-8</t>
  </si>
  <si>
    <t>D26-1</t>
  </si>
  <si>
    <t>D26-2</t>
  </si>
  <si>
    <t>D26-3</t>
  </si>
  <si>
    <t>D26-timp</t>
  </si>
  <si>
    <t>D27-1</t>
  </si>
  <si>
    <t>D27-2</t>
  </si>
  <si>
    <t>D27-3</t>
  </si>
  <si>
    <t>D28a  Cu mijloace de transport în comun:</t>
  </si>
  <si>
    <t>D28c  Fără mijloace de transport  în comun:</t>
  </si>
  <si>
    <t>D28c</t>
  </si>
  <si>
    <t>D29a  Prezenţa mijloacelor de transport</t>
  </si>
  <si>
    <t>D29a</t>
  </si>
  <si>
    <t>D29b-1</t>
  </si>
  <si>
    <t>D29b-2</t>
  </si>
  <si>
    <t>D29b-3</t>
  </si>
  <si>
    <t>D30a</t>
  </si>
  <si>
    <t>D30b</t>
  </si>
  <si>
    <t>D30a-1</t>
  </si>
  <si>
    <t>D30a-2</t>
  </si>
  <si>
    <t>D30a-3</t>
  </si>
  <si>
    <t>D30b-1</t>
  </si>
  <si>
    <t>D30b-2</t>
  </si>
  <si>
    <t>D30b-3</t>
  </si>
  <si>
    <t>D30b-4</t>
  </si>
  <si>
    <t>D30c</t>
  </si>
  <si>
    <t xml:space="preserve">D30c(1) </t>
  </si>
  <si>
    <t xml:space="preserve">D30c(2) </t>
  </si>
  <si>
    <t>D53</t>
  </si>
  <si>
    <t>D54a-mediu</t>
  </si>
  <si>
    <r>
      <t>1.</t>
    </r>
    <r>
      <rPr>
        <sz val="10"/>
        <rFont val="Times New Roman"/>
        <family val="1"/>
      </rPr>
      <t xml:space="preserve"> Numărul </t>
    </r>
    <r>
      <rPr>
        <b/>
        <sz val="10"/>
        <color indexed="8"/>
        <rFont val="Times New Roman"/>
        <family val="1"/>
      </rPr>
      <t>total de norme didactice</t>
    </r>
    <r>
      <rPr>
        <sz val="10"/>
        <color indexed="8"/>
        <rFont val="Times New Roman"/>
        <family val="1"/>
      </rPr>
      <t xml:space="preserve"> (pentru toate disciplinele)</t>
    </r>
  </si>
  <si>
    <t>(1) Informaţii privind  cadrele didactice din unitate</t>
  </si>
  <si>
    <t>(2) Informaţii privind  acoperirea normelor didactice</t>
  </si>
  <si>
    <t>(3) Informaţii privind personalul auxiliar si nedidactic</t>
  </si>
  <si>
    <t>(4) Informaţii privind personalul de conducere</t>
  </si>
  <si>
    <t>VIII. Ruta şcolară (destinaţia elevilor la finalizarea nivelului de studii)</t>
  </si>
  <si>
    <t>IX. Experienţe în evaluări internaţionale</t>
  </si>
  <si>
    <r>
      <t xml:space="preserve">2. dispune de </t>
    </r>
    <r>
      <rPr>
        <b/>
        <i/>
        <sz val="10"/>
        <color indexed="12"/>
        <rFont val="Times New Roman"/>
        <family val="1"/>
      </rPr>
      <t>soft educaţional pentru câteva discipline</t>
    </r>
    <r>
      <rPr>
        <b/>
        <sz val="10"/>
        <rFont val="Times New Roman"/>
        <family val="1"/>
      </rPr>
      <t xml:space="preserve"> </t>
    </r>
  </si>
  <si>
    <r>
      <t xml:space="preserve">3. </t>
    </r>
    <r>
      <rPr>
        <b/>
        <i/>
        <sz val="10"/>
        <color indexed="12"/>
        <rFont val="Times New Roman"/>
        <family val="1"/>
      </rPr>
      <t>nu există soft educaţional</t>
    </r>
    <r>
      <rPr>
        <b/>
        <sz val="10"/>
        <color indexed="8"/>
        <rFont val="Times New Roman"/>
        <family val="1"/>
      </rPr>
      <t xml:space="preserve"> la dispoziţia cadrului didactic</t>
    </r>
  </si>
  <si>
    <t>D52</t>
  </si>
  <si>
    <t>2. sub 25%</t>
  </si>
  <si>
    <t>5. peste 75%</t>
  </si>
  <si>
    <t>Clasa a VIII</t>
  </si>
  <si>
    <t>D56</t>
  </si>
  <si>
    <t>(1) Date referitoare la elevi</t>
  </si>
  <si>
    <t>(2) Date referitoare la cadrele didactice</t>
  </si>
  <si>
    <t>(3) Aspecte manageriale</t>
  </si>
  <si>
    <t>D57</t>
  </si>
  <si>
    <t>1.Cantină / sală de mese</t>
  </si>
  <si>
    <t>2.Internat / spaţii de dormit pentru copii</t>
  </si>
  <si>
    <t>D54a</t>
  </si>
  <si>
    <t>D54b</t>
  </si>
  <si>
    <t>D01 -nume</t>
  </si>
  <si>
    <t>D01 cod SIRUES</t>
  </si>
  <si>
    <t>Tipul unităţii, în funcţie de forma de finanţare</t>
  </si>
  <si>
    <t>1. Unitate de stat</t>
  </si>
  <si>
    <t>D08</t>
  </si>
  <si>
    <t>Tipul unităţii, în funcţie de forma de educaţie</t>
  </si>
  <si>
    <t>1. unitate de învăţământ tradiţional</t>
  </si>
  <si>
    <t xml:space="preserve">2. unitate de învăţământ alternativ </t>
  </si>
  <si>
    <t>3. unitate de învăţământ tradiţional, cu clase de învăţământ alternativ</t>
  </si>
  <si>
    <t>Responsabilităţi în reţea:</t>
  </si>
  <si>
    <t>D09</t>
  </si>
  <si>
    <t>D10-1</t>
  </si>
  <si>
    <t>D10-2</t>
  </si>
  <si>
    <t>1. antepreşcolar</t>
  </si>
  <si>
    <t>2. preşcolar</t>
  </si>
  <si>
    <t>3. primar</t>
  </si>
  <si>
    <t>4. gimnazial</t>
  </si>
  <si>
    <t>D39c-1</t>
  </si>
  <si>
    <t>D39c-2</t>
  </si>
  <si>
    <t>D39c-3</t>
  </si>
  <si>
    <t>D39c-4</t>
  </si>
  <si>
    <t>D40c</t>
  </si>
  <si>
    <t>D40s</t>
  </si>
  <si>
    <t>D48c</t>
  </si>
  <si>
    <t>D48s</t>
  </si>
  <si>
    <t>D49s</t>
  </si>
  <si>
    <t>D49c</t>
  </si>
  <si>
    <t>D50b1-1</t>
  </si>
  <si>
    <t>D50b1-2</t>
  </si>
  <si>
    <t>D50b1-3</t>
  </si>
  <si>
    <t>D50b1-4</t>
  </si>
  <si>
    <t>D50b2-1</t>
  </si>
  <si>
    <t>D50b2-2</t>
  </si>
  <si>
    <t>D50b2-3</t>
  </si>
  <si>
    <t>D50b2-4</t>
  </si>
  <si>
    <t>D50b3-1</t>
  </si>
  <si>
    <t>D50b3-2</t>
  </si>
  <si>
    <t>D50b3-3</t>
  </si>
  <si>
    <t>D50b3-4</t>
  </si>
  <si>
    <t>D50b4-1</t>
  </si>
  <si>
    <t>D50b4-2</t>
  </si>
  <si>
    <t>D50b4-3</t>
  </si>
  <si>
    <t>D50b4-4</t>
  </si>
  <si>
    <t>D52c</t>
  </si>
  <si>
    <t>D52s</t>
  </si>
  <si>
    <t>D55b1</t>
  </si>
  <si>
    <t>D55b2</t>
  </si>
  <si>
    <t>D55b3</t>
  </si>
  <si>
    <t>D55b4</t>
  </si>
  <si>
    <t>D55b5</t>
  </si>
  <si>
    <t>D56b1</t>
  </si>
  <si>
    <t>D56b2</t>
  </si>
  <si>
    <t>D56b3</t>
  </si>
  <si>
    <t>D56b4</t>
  </si>
  <si>
    <t>D56b5</t>
  </si>
  <si>
    <t>D58G1</t>
  </si>
  <si>
    <t>D58G2</t>
  </si>
  <si>
    <t>D58G3</t>
  </si>
  <si>
    <t>D58G4</t>
  </si>
  <si>
    <t>D58G5</t>
  </si>
  <si>
    <t>D58G6</t>
  </si>
  <si>
    <t>D58L1</t>
  </si>
  <si>
    <t>D58L2</t>
  </si>
  <si>
    <t>D58L3</t>
  </si>
  <si>
    <t>D58L4</t>
  </si>
  <si>
    <t>D58L5</t>
  </si>
  <si>
    <t>D58L6</t>
  </si>
  <si>
    <t>D58Q1</t>
  </si>
  <si>
    <t>D58Q2</t>
  </si>
  <si>
    <t>D58Q3</t>
  </si>
  <si>
    <t>D58Q4</t>
  </si>
  <si>
    <t>D58Q5</t>
  </si>
  <si>
    <t>D58Q6</t>
  </si>
  <si>
    <t>D58b1</t>
  </si>
  <si>
    <t>D58b2</t>
  </si>
  <si>
    <t>D58b3</t>
  </si>
  <si>
    <t>D58b4</t>
  </si>
  <si>
    <t>D58b5</t>
  </si>
  <si>
    <t>D58b6</t>
  </si>
  <si>
    <t>D59Zi-1</t>
  </si>
  <si>
    <t>D59Zi-2</t>
  </si>
  <si>
    <t>D59Zi-3</t>
  </si>
  <si>
    <t>D59Zi-4</t>
  </si>
  <si>
    <t>D59Alt-1</t>
  </si>
  <si>
    <t>D59Alt-2</t>
  </si>
  <si>
    <t>D59Alt-3</t>
  </si>
  <si>
    <t>D59Alt-4</t>
  </si>
  <si>
    <t>D60_Ro-1</t>
  </si>
  <si>
    <t>D60_Ro-2</t>
  </si>
  <si>
    <t>D60_Ro-3</t>
  </si>
  <si>
    <t>D60_Ro-4</t>
  </si>
  <si>
    <t>D60_Ro-5</t>
  </si>
  <si>
    <t>D60_Ro-6</t>
  </si>
  <si>
    <t>D60_Mat-1</t>
  </si>
  <si>
    <t>D60_Mat-2</t>
  </si>
  <si>
    <t>D60_Mat-3</t>
  </si>
  <si>
    <t>D60_Mat-4</t>
  </si>
  <si>
    <t>D60_Mat-5</t>
  </si>
  <si>
    <t>D60_Mat-6</t>
  </si>
  <si>
    <t>D61Zi-1</t>
  </si>
  <si>
    <t>D61Zi-2</t>
  </si>
  <si>
    <t>D61Zi-3</t>
  </si>
  <si>
    <t>D61Zi-4</t>
  </si>
  <si>
    <t>D61Zi-5</t>
  </si>
  <si>
    <t>D61Alt-1</t>
  </si>
  <si>
    <t>D61Alt-2</t>
  </si>
  <si>
    <t>D61Alt-3</t>
  </si>
  <si>
    <t>D61Alt-4</t>
  </si>
  <si>
    <t>D61Alt-5</t>
  </si>
  <si>
    <t>D62P-1</t>
  </si>
  <si>
    <t>D62P-2</t>
  </si>
  <si>
    <t>D62P-3</t>
  </si>
  <si>
    <t>D62P-4</t>
  </si>
  <si>
    <t>D62P-5</t>
  </si>
  <si>
    <t>D62I-1</t>
  </si>
  <si>
    <t>D62I-2</t>
  </si>
  <si>
    <t>D62I-3</t>
  </si>
  <si>
    <t>D62I-4</t>
  </si>
  <si>
    <t>D62I-5</t>
  </si>
  <si>
    <t>D63Z-01</t>
  </si>
  <si>
    <t>D63Z-02</t>
  </si>
  <si>
    <t>D63Z-03</t>
  </si>
  <si>
    <t>D63Z-04</t>
  </si>
  <si>
    <t>D63Z-05</t>
  </si>
  <si>
    <t>D63Z-06</t>
  </si>
  <si>
    <t>D63Z-07</t>
  </si>
  <si>
    <t>D63Z-08</t>
  </si>
  <si>
    <t>D63Z-09</t>
  </si>
  <si>
    <t>D63Z-10</t>
  </si>
  <si>
    <t>D63Z-11</t>
  </si>
  <si>
    <t>D63Z-12</t>
  </si>
  <si>
    <t>D63Z-13</t>
  </si>
  <si>
    <t>D63Z-14</t>
  </si>
  <si>
    <t>D63Z-15</t>
  </si>
  <si>
    <t>D63Z-16</t>
  </si>
  <si>
    <t>D63A-01</t>
  </si>
  <si>
    <t>D63A-02</t>
  </si>
  <si>
    <t>D63A-03</t>
  </si>
  <si>
    <t>D63A-04</t>
  </si>
  <si>
    <t>D63A-05</t>
  </si>
  <si>
    <t>D63A-06</t>
  </si>
  <si>
    <t>D63A-07</t>
  </si>
  <si>
    <t>D63A-08</t>
  </si>
  <si>
    <t>D63A-09</t>
  </si>
  <si>
    <t>D63A-10</t>
  </si>
  <si>
    <t>D63A-11</t>
  </si>
  <si>
    <t>D63A-12</t>
  </si>
  <si>
    <t>D63A-13</t>
  </si>
  <si>
    <t>D63A-14</t>
  </si>
  <si>
    <t>D63A-15</t>
  </si>
  <si>
    <t>D63A-16</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</si>
  <si>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</si>
  <si>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</si>
  <si>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</si>
  <si>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</si>
  <si>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</si>
  <si>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</si>
  <si>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</si>
  <si>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</si>
  <si>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</si>
  <si>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</si>
  <si>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</si>
  <si>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</si>
  <si>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</si>
  <si>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</si>
  <si>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</si>
  <si>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</si>
  <si>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</si>
  <si>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</si>
  <si>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</si>
  <si>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</si>
  <si>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</si>
  <si>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</si>
  <si>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</si>
  <si>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</si>
  <si>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</si>
  <si>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</si>
  <si>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</si>
  <si>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</si>
  <si>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</si>
  <si>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</si>
  <si>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</si>
  <si>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</si>
  <si>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</si>
  <si>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</si>
  <si>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</si>
  <si>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</si>
  <si>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</si>
  <si>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</si>
  <si>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E40</t>
  </si>
  <si>
    <t>E41</t>
  </si>
  <si>
    <t>E42</t>
  </si>
  <si>
    <t>E43</t>
  </si>
  <si>
    <t>D65c-1</t>
  </si>
  <si>
    <t>D65c-2</t>
  </si>
  <si>
    <t>D65c-3</t>
  </si>
  <si>
    <t>D65c-4</t>
  </si>
  <si>
    <t>D65e-1</t>
  </si>
  <si>
    <t>D65e-2</t>
  </si>
  <si>
    <t>D65e-3</t>
  </si>
  <si>
    <t>D65e-4</t>
  </si>
  <si>
    <t>D55b</t>
  </si>
  <si>
    <t>D15</t>
  </si>
  <si>
    <t>D16</t>
  </si>
  <si>
    <t>Numar mediu de ani de studiu</t>
  </si>
  <si>
    <t>Timp mediu</t>
  </si>
  <si>
    <r>
      <t>3</t>
    </r>
    <r>
      <rPr>
        <sz val="10"/>
        <rFont val="Times New Roman"/>
        <charset val="238"/>
      </rPr>
      <t>. Deloc (nu exista personal de specialitate)</t>
    </r>
  </si>
  <si>
    <r>
      <t>4</t>
    </r>
    <r>
      <rPr>
        <sz val="10"/>
        <rFont val="Times New Roman"/>
        <charset val="238"/>
      </rPr>
      <t>. Nu este cazul pentru unitatea evaluata</t>
    </r>
  </si>
  <si>
    <r>
      <t xml:space="preserve">1. </t>
    </r>
    <r>
      <rPr>
        <sz val="10"/>
        <rFont val="Times New Roman"/>
        <family val="1"/>
      </rPr>
      <t xml:space="preserve">număr de directori </t>
    </r>
    <r>
      <rPr>
        <b/>
        <sz val="10"/>
        <rFont val="Times New Roman"/>
        <family val="1"/>
      </rPr>
      <t>conform normativelor</t>
    </r>
  </si>
  <si>
    <r>
      <t xml:space="preserve">2. </t>
    </r>
    <r>
      <rPr>
        <sz val="10"/>
        <rFont val="Times New Roman"/>
        <family val="1"/>
      </rPr>
      <t>număr de directori</t>
    </r>
    <r>
      <rPr>
        <b/>
        <sz val="10"/>
        <rFont val="Times New Roman"/>
        <family val="1"/>
      </rPr>
      <t xml:space="preserve"> existent în unitate</t>
    </r>
  </si>
  <si>
    <t>Director</t>
  </si>
  <si>
    <t>Director adjunct</t>
  </si>
  <si>
    <t>1.  Limba română</t>
  </si>
  <si>
    <t>2.  Limbi moderne</t>
  </si>
  <si>
    <t>3.  Limba latină</t>
  </si>
  <si>
    <t>4.  Matematica</t>
  </si>
  <si>
    <t>5.  Fizica</t>
  </si>
  <si>
    <t>6.  Chimie</t>
  </si>
  <si>
    <t>7.  Biologie, şt.naturii</t>
  </si>
  <si>
    <t>8.  Geografie</t>
  </si>
  <si>
    <t>9.  Istorie</t>
  </si>
  <si>
    <t>10. Cultură civică</t>
  </si>
  <si>
    <t>Evaluare interna</t>
  </si>
  <si>
    <t>D59-5</t>
  </si>
  <si>
    <t>D59Zi-5</t>
  </si>
  <si>
    <t>D59Alt-5</t>
  </si>
  <si>
    <t>1. Numărul de copii care au terminat nivelul antepreşcolar în anul şcolar precedent</t>
  </si>
  <si>
    <t>3. Numărul de copii care au terminat nivelul preşcolar în anul şcolar precedent</t>
  </si>
  <si>
    <t>5. Numărul elevilor care au absolvit clasa a IV-a în anul şcolar precedent</t>
  </si>
  <si>
    <t>7. Numărul elevilor care au absolvit clasa a VIII-a în anul şcolar precedent</t>
  </si>
  <si>
    <t>D39s-3</t>
  </si>
  <si>
    <t>D39s-4</t>
  </si>
  <si>
    <t>Total unitate si forme de învăţământ</t>
  </si>
  <si>
    <t>D28b  Cu mijloace de transport special destinate (transport şcolar)</t>
  </si>
  <si>
    <t>(1) Flux şcolar</t>
  </si>
  <si>
    <t>1. preşcolar</t>
  </si>
  <si>
    <t>Completati varianta / variantele potrivite situaţiei Dvs.</t>
  </si>
  <si>
    <t>Total niveluri şcoala</t>
  </si>
  <si>
    <t>Nr. mediu de ore pe CD</t>
  </si>
  <si>
    <t>Situaţia la final de an, inaintea examenului de corigenţă</t>
  </si>
  <si>
    <t>Clasa a XII/XIII</t>
  </si>
  <si>
    <r>
      <t xml:space="preserve">Estimaţi ponderea absolventilor claselor terminale (VIII si/sau XII) care au beneficiat de </t>
    </r>
    <r>
      <rPr>
        <b/>
        <i/>
        <sz val="11"/>
        <color indexed="12"/>
        <rFont val="Times New Roman"/>
        <family val="1"/>
      </rPr>
      <t>consiliere / orientare şcolara si profesionala / asistenta psihopedagogica</t>
    </r>
    <r>
      <rPr>
        <b/>
        <sz val="11"/>
        <rFont val="Times New Roman"/>
        <family val="1"/>
      </rPr>
      <t xml:space="preserve"> pe parcursul celor patru ani de studiu, in vederea profesionalizării şi/sau a continuarii educatiei in ciclul urmator</t>
    </r>
  </si>
  <si>
    <r>
      <t xml:space="preserve">In ce priveste diversificarea ofertei educationale a unitatii, prin </t>
    </r>
    <r>
      <rPr>
        <b/>
        <i/>
        <sz val="11"/>
        <color indexed="12"/>
        <rFont val="Times New Roman"/>
        <family val="1"/>
      </rPr>
      <t>organizarea de grupe / clase de învăţământ alternativ</t>
    </r>
    <r>
      <rPr>
        <b/>
        <sz val="11"/>
        <rFont val="Times New Roman"/>
        <family val="1"/>
      </rPr>
      <t>, precizati numarul acestora, pe niveluri, precum si numarul de copii / elevi cuprinsi in alternativa educationala respectiva</t>
    </r>
  </si>
  <si>
    <t>D45-5</t>
  </si>
  <si>
    <t>1. limba română</t>
  </si>
  <si>
    <t>2. limba maghiară</t>
  </si>
  <si>
    <t>D20-1</t>
  </si>
  <si>
    <t>D20-2</t>
  </si>
  <si>
    <r>
      <t xml:space="preserve">1. în </t>
    </r>
    <r>
      <rPr>
        <b/>
        <i/>
        <sz val="10"/>
        <color indexed="12"/>
        <rFont val="Times New Roman"/>
        <family val="1"/>
      </rPr>
      <t>grădiniţă</t>
    </r>
    <r>
      <rPr>
        <b/>
        <sz val="10"/>
        <rFont val="Times New Roman"/>
        <family val="1"/>
      </rPr>
      <t xml:space="preserve"> activitatea cu copiii este organizată pe grupe eterogene din punctul de vedere al vârstei copiilor</t>
    </r>
  </si>
  <si>
    <r>
      <t xml:space="preserve">2. în </t>
    </r>
    <r>
      <rPr>
        <b/>
        <i/>
        <sz val="10"/>
        <color indexed="12"/>
        <rFont val="Times New Roman"/>
        <family val="1"/>
      </rPr>
      <t>şcoală</t>
    </r>
    <r>
      <rPr>
        <b/>
        <sz val="10"/>
        <rFont val="Times New Roman"/>
        <family val="1"/>
      </rPr>
      <t xml:space="preserve"> (începând cuînvăţământul primar) există clase cu predare simultană</t>
    </r>
  </si>
  <si>
    <t>În grădiniţă</t>
  </si>
  <si>
    <t>În şcoală</t>
  </si>
  <si>
    <t>număr copii</t>
  </si>
  <si>
    <t>număr elevi</t>
  </si>
  <si>
    <t>Total grădiniţă</t>
  </si>
  <si>
    <r>
      <t xml:space="preserve">3. </t>
    </r>
    <r>
      <rPr>
        <sz val="10"/>
        <rFont val="Times New Roman"/>
        <family val="1"/>
      </rPr>
      <t>doar</t>
    </r>
    <r>
      <rPr>
        <b/>
        <sz val="10"/>
        <rFont val="Times New Roman"/>
        <family val="1"/>
      </rPr>
      <t xml:space="preserve"> </t>
    </r>
    <r>
      <rPr>
        <sz val="10"/>
        <rFont val="Times New Roman"/>
        <family val="1"/>
      </rPr>
      <t>in c</t>
    </r>
    <r>
      <rPr>
        <sz val="10"/>
        <rFont val="Times New Roman"/>
        <family val="1"/>
      </rPr>
      <t>â</t>
    </r>
    <r>
      <rPr>
        <sz val="10"/>
        <rFont val="Times New Roman"/>
        <family val="1"/>
      </rPr>
      <t>teva struct</t>
    </r>
  </si>
  <si>
    <r>
      <t xml:space="preserve">1. Numărul de copii din învăţământul </t>
    </r>
    <r>
      <rPr>
        <b/>
        <sz val="10"/>
        <rFont val="Times New Roman"/>
        <family val="1"/>
      </rPr>
      <t>antepreşcolar</t>
    </r>
  </si>
  <si>
    <r>
      <t xml:space="preserve">2  Numărul de copii din învăţământul </t>
    </r>
    <r>
      <rPr>
        <b/>
        <sz val="10"/>
        <rFont val="Times New Roman"/>
        <family val="1"/>
      </rPr>
      <t>preşcolar</t>
    </r>
  </si>
  <si>
    <r>
      <t xml:space="preserve">5. Numărul de elevi din învăţământul </t>
    </r>
    <r>
      <rPr>
        <b/>
        <sz val="10.5"/>
        <rFont val="Times New Roman"/>
        <family val="1"/>
      </rPr>
      <t>postliceal</t>
    </r>
  </si>
  <si>
    <t>D55a-3</t>
  </si>
  <si>
    <t>D55a-4</t>
  </si>
  <si>
    <t>D55a-5</t>
  </si>
  <si>
    <t>D55a-6</t>
  </si>
  <si>
    <t>Sit.sc.neînch.</t>
  </si>
  <si>
    <r>
      <t>Spaţiul de învăţământ (</t>
    </r>
    <r>
      <rPr>
        <b/>
        <i/>
        <sz val="11"/>
        <rFont val="Times New Roman"/>
        <family val="1"/>
      </rPr>
      <t>pentru toate tipurile de unitati</t>
    </r>
    <r>
      <rPr>
        <b/>
        <sz val="11"/>
        <rFont val="Times New Roman"/>
        <family val="1"/>
      </rPr>
      <t>):</t>
    </r>
  </si>
  <si>
    <r>
      <t xml:space="preserve">Informatii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</si>
  <si>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t xml:space="preserve">Grădiniţa funcţionează: </t>
  </si>
  <si>
    <t>D31</t>
  </si>
  <si>
    <t>D30ac1(cl)</t>
  </si>
  <si>
    <t>D30ac2(cl)</t>
  </si>
  <si>
    <t>D30ac3(cl)</t>
  </si>
  <si>
    <t>D30as1(cl)</t>
  </si>
  <si>
    <t>D30as2(cl)</t>
  </si>
  <si>
    <t>D30as3(cl)</t>
  </si>
  <si>
    <t>D30ac1(lb)</t>
  </si>
  <si>
    <t>D30ac2(lb)</t>
  </si>
  <si>
    <t>D30ac3(lb)</t>
  </si>
  <si>
    <t>D30as1(lb)</t>
  </si>
  <si>
    <t>D30as2(lb)</t>
  </si>
  <si>
    <t>D30as3(lb)</t>
  </si>
  <si>
    <t>D30ac1(at)</t>
  </si>
  <si>
    <t>D30ac2(at)</t>
  </si>
  <si>
    <t>D30ac3(at)</t>
  </si>
  <si>
    <t>D30as1(at)</t>
  </si>
  <si>
    <t>D30as2(at)</t>
  </si>
  <si>
    <t>D30as3(at)</t>
  </si>
  <si>
    <t>D55a1-A</t>
  </si>
  <si>
    <t>D55a2-A</t>
  </si>
  <si>
    <t>D55a3-A</t>
  </si>
  <si>
    <t>D55a4-A</t>
  </si>
  <si>
    <t>D55a5-A</t>
  </si>
  <si>
    <t>D55a1-K</t>
  </si>
  <si>
    <t>D55a2-K</t>
  </si>
  <si>
    <t>D55a3-K</t>
  </si>
  <si>
    <t>D55a4-K</t>
  </si>
  <si>
    <t>D55a5-K</t>
  </si>
  <si>
    <t>D55a1-P</t>
  </si>
  <si>
    <t>D55a2-P</t>
  </si>
  <si>
    <t>D55a3-P</t>
  </si>
  <si>
    <t>D55a4-P</t>
  </si>
  <si>
    <t>D55a5-P</t>
  </si>
  <si>
    <t>D55a1-G</t>
  </si>
  <si>
    <t>D55a2-G</t>
  </si>
  <si>
    <t>D55a3-G</t>
  </si>
  <si>
    <t>D55a4-G</t>
  </si>
  <si>
    <t>D55a5-G</t>
  </si>
  <si>
    <t>D55a1-L</t>
  </si>
  <si>
    <t>D55a2-L</t>
  </si>
  <si>
    <t>D55a3-L</t>
  </si>
  <si>
    <t>D55a4-L</t>
  </si>
  <si>
    <t>D55a5-L</t>
  </si>
  <si>
    <t>D55a1-Q</t>
  </si>
  <si>
    <t>D55a2-Q</t>
  </si>
  <si>
    <t>D55a3-Q</t>
  </si>
  <si>
    <t>D55a4-Q</t>
  </si>
  <si>
    <t>D55a5-Q</t>
  </si>
  <si>
    <t>D56a1-Q</t>
  </si>
  <si>
    <t>D56a2-Q</t>
  </si>
  <si>
    <t>D56a3-Q</t>
  </si>
  <si>
    <t>D56a4-Q</t>
  </si>
  <si>
    <t>D56a5-Q</t>
  </si>
  <si>
    <t>1,23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</si>
</sst>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4" formatCode="0.0%"/>
    <numFmt numFmtId="185" formatCode="0.0"/>
  </numFmts>
  <fonts count="81" x14ac:knownFonts="1">
    <font>
      <sz val="10"/>
      <name val="Times New Roman"/>
      <charset val="238"/>
    </font>
    <font>
      <sz val="10"/>
      <name val="Times New Roman"/>
      <charset val="238"/>
    </font>
    <font>
      <b/>
      <sz val="16"/>
      <color indexed="10"/>
      <name val="Times New Roman"/>
      <family val="1"/>
    </font>
    <font>
      <b/>
      <i/>
      <sz val="14"/>
      <color indexed="10"/>
      <name val="Times New Roman"/>
      <family val="1"/>
    </font>
    <font>
      <b/>
      <i/>
      <sz val="11"/>
      <color indexed="10"/>
      <name val="Times New Roman"/>
      <family val="1"/>
    </font>
    <font>
      <b/>
      <sz val="16"/>
      <name val="Times New Roman"/>
      <family val="1"/>
    </font>
    <font>
      <sz val="10"/>
      <name val="Times New Roman"/>
      <family val="1"/>
    </font>
    <font>
      <b/>
      <sz val="12"/>
      <name val="Times New Roman"/>
      <family val="1"/>
    </font>
    <font>
      <b/>
      <sz val="11"/>
      <name val="Times New Roman"/>
      <family val="1"/>
    </font>
    <font>
      <b/>
      <sz val="10"/>
      <name val="Times New Roman"/>
      <family val="1"/>
    </font>
    <font>
      <b/>
      <sz val="6"/>
      <name val="Times New Roman"/>
      <family val="1"/>
    </font>
    <font>
      <sz val="6"/>
      <name val="Times New Roman"/>
      <family val="1"/>
    </font>
    <font>
      <sz val="8"/>
      <name val="Times New Roman"/>
      <family val="1"/>
    </font>
    <font>
      <sz val="11"/>
      <name val="Times New Roman"/>
      <family val="1"/>
    </font>
    <font>
      <b/>
      <sz val="11"/>
      <color indexed="8"/>
      <name val="Times New Roman"/>
      <family val="1"/>
    </font>
    <font>
      <sz val="10.5"/>
      <name val="Times New Roman"/>
      <family val="1"/>
    </font>
    <font>
      <sz val="16"/>
      <name val="Times New Roman"/>
      <family val="1"/>
    </font>
    <font>
      <b/>
      <sz val="9"/>
      <name val="Times New Roman"/>
      <family val="1"/>
    </font>
    <font>
      <b/>
      <u/>
      <sz val="11"/>
      <name val="Times New Roman"/>
      <family val="1"/>
    </font>
    <font>
      <b/>
      <i/>
      <u/>
      <sz val="11"/>
      <name val="Times New Roman"/>
      <family val="1"/>
    </font>
    <font>
      <b/>
      <sz val="10.5"/>
      <name val="Times New Roman"/>
      <family val="1"/>
    </font>
    <font>
      <sz val="9"/>
      <name val="Times New Roman"/>
      <family val="1"/>
    </font>
    <font>
      <i/>
      <sz val="9"/>
      <name val="Times New Roman"/>
      <family val="1"/>
    </font>
    <font>
      <sz val="10"/>
      <color indexed="8"/>
      <name val="Times New Roman"/>
      <family val="1"/>
    </font>
    <font>
      <b/>
      <sz val="10"/>
      <color indexed="8"/>
      <name val="Times New Roman"/>
      <family val="1"/>
    </font>
    <font>
      <b/>
      <i/>
      <sz val="11"/>
      <name val="Times New Roman"/>
      <family val="1"/>
    </font>
    <font>
      <b/>
      <i/>
      <sz val="10"/>
      <name val="Times New Roman"/>
      <family val="1"/>
    </font>
    <font>
      <i/>
      <sz val="10"/>
      <name val="Times New Roman"/>
      <family val="1"/>
    </font>
    <font>
      <b/>
      <i/>
      <sz val="20"/>
      <name val="Times New Roman"/>
      <family val="1"/>
    </font>
    <font>
      <b/>
      <i/>
      <sz val="20"/>
      <color indexed="12"/>
      <name val="Times New Roman"/>
      <family val="1"/>
    </font>
    <font>
      <b/>
      <sz val="10.5"/>
      <color indexed="10"/>
      <name val="Times New Roman"/>
      <family val="1"/>
    </font>
    <font>
      <b/>
      <sz val="10"/>
      <color indexed="10"/>
      <name val="Times New Roman"/>
      <family val="1"/>
    </font>
    <font>
      <b/>
      <sz val="10"/>
      <color indexed="12"/>
      <name val="Times New Roman"/>
      <family val="1"/>
    </font>
    <font>
      <sz val="10"/>
      <color indexed="12"/>
      <name val="Times New Roman"/>
      <family val="1"/>
    </font>
    <font>
      <b/>
      <sz val="8"/>
      <name val="Times New Roman"/>
      <family val="1"/>
    </font>
    <font>
      <b/>
      <i/>
      <u/>
      <sz val="11"/>
      <color indexed="12"/>
      <name val="Times New Roman"/>
      <family val="1"/>
    </font>
    <font>
      <b/>
      <sz val="11"/>
      <color indexed="12"/>
      <name val="Times New Roman"/>
      <family val="1"/>
    </font>
    <font>
      <b/>
      <i/>
      <sz val="10"/>
      <color indexed="12"/>
      <name val="Times New Roman"/>
      <family val="1"/>
    </font>
    <font>
      <b/>
      <u/>
      <sz val="11"/>
      <color indexed="12"/>
      <name val="Times New Roman"/>
      <family val="1"/>
    </font>
    <font>
      <b/>
      <sz val="10.5"/>
      <color indexed="12"/>
      <name val="Times New Roman"/>
      <family val="1"/>
    </font>
    <font>
      <b/>
      <i/>
      <sz val="11"/>
      <color indexed="12"/>
      <name val="Times New Roman"/>
      <family val="1"/>
    </font>
    <font>
      <b/>
      <u/>
      <sz val="10"/>
      <name val="Times New Roman"/>
      <family val="1"/>
    </font>
    <font>
      <u/>
      <sz val="10"/>
      <color indexed="12"/>
      <name val="Times New Roman"/>
      <family val="1"/>
    </font>
    <font>
      <b/>
      <sz val="14"/>
      <name val="Times New Roman"/>
      <family val="1"/>
    </font>
    <font>
      <b/>
      <sz val="20"/>
      <name val="Times New Roman"/>
      <family val="1"/>
    </font>
    <font>
      <sz val="20"/>
      <name val="Times New Roman"/>
      <family val="1"/>
    </font>
    <font>
      <i/>
      <sz val="11"/>
      <name val="Times New Roman"/>
      <family val="1"/>
    </font>
    <font>
      <u/>
      <sz val="10"/>
      <name val="Times New Roman"/>
      <family val="1"/>
    </font>
    <font>
      <b/>
      <i/>
      <sz val="9"/>
      <name val="Times New Roman"/>
      <family val="1"/>
    </font>
    <font>
      <b/>
      <sz val="12"/>
      <color indexed="10"/>
      <name val="Times New Roman"/>
      <family val="1"/>
    </font>
    <font>
      <b/>
      <sz val="10.5"/>
      <color indexed="8"/>
      <name val="Times New Roman"/>
      <family val="1"/>
    </font>
    <font>
      <sz val="10"/>
      <color indexed="10"/>
      <name val="Times New Roman"/>
      <family val="1"/>
    </font>
    <font>
      <sz val="12"/>
      <name val="Times New Roman"/>
      <family val="1"/>
    </font>
    <font>
      <sz val="14"/>
      <name val="Times New Roman"/>
      <family val="1"/>
    </font>
    <font>
      <b/>
      <i/>
      <sz val="12"/>
      <name val="Times New Roman"/>
      <family val="1"/>
    </font>
    <font>
      <i/>
      <sz val="12"/>
      <name val="Times New Roman"/>
      <family val="1"/>
    </font>
    <font>
      <b/>
      <i/>
      <sz val="10"/>
      <color indexed="10"/>
      <name val="Times New Roman"/>
      <family val="1"/>
    </font>
    <font>
      <b/>
      <i/>
      <u/>
      <sz val="10"/>
      <color indexed="10"/>
      <name val="Times New Roman"/>
      <family val="1"/>
    </font>
    <font>
      <b/>
      <u/>
      <sz val="10"/>
      <color indexed="12"/>
      <name val="Times New Roman"/>
      <family val="1"/>
    </font>
    <font>
      <sz val="10"/>
      <name val="Times New Roman"/>
      <family val="1"/>
    </font>
    <font>
      <sz val="8"/>
      <name val="Times New Roman"/>
      <charset val="238"/>
    </font>
    <font>
      <b/>
      <i/>
      <sz val="8"/>
      <color indexed="8"/>
      <name val="Times New Roman"/>
      <family val="1"/>
    </font>
    <font>
      <b/>
      <i/>
      <sz val="14"/>
      <color indexed="12"/>
      <name val="Times New Roman"/>
      <family val="1"/>
    </font>
    <font>
      <sz val="10"/>
      <color indexed="10"/>
      <name val="Times New Roman"/>
      <charset val="238"/>
    </font>
    <font>
      <b/>
      <sz val="8"/>
      <color indexed="81"/>
      <name val="Tahoma"/>
    </font>
    <font>
      <sz val="8"/>
      <color indexed="81"/>
      <name val="Tahoma"/>
    </font>
    <font>
      <b/>
      <i/>
      <sz val="16"/>
      <name val="Times New Roman"/>
      <family val="1"/>
    </font>
    <font>
      <i/>
      <sz val="16"/>
      <name val="Times New Roman"/>
      <family val="1"/>
    </font>
    <font>
      <b/>
      <i/>
      <sz val="10"/>
      <color indexed="8"/>
      <name val="Times New Roman"/>
      <family val="1"/>
    </font>
    <font>
      <sz val="9"/>
      <name val="Times New Roman"/>
      <charset val="238"/>
    </font>
    <font>
      <b/>
      <i/>
      <sz val="11"/>
      <color indexed="8"/>
      <name val="Times New Roman"/>
      <family val="1"/>
    </font>
    <font>
      <b/>
      <i/>
      <sz val="16"/>
      <color indexed="10"/>
      <name val="Times New Roman"/>
      <family val="1"/>
    </font>
    <font>
      <i/>
      <sz val="11"/>
      <color indexed="10"/>
      <name val="Times New Roman"/>
      <family val="1"/>
    </font>
    <font>
      <b/>
      <i/>
      <u/>
      <sz val="10"/>
      <color indexed="12"/>
      <name val="Times New Roman"/>
      <family val="1"/>
    </font>
    <font>
      <b/>
      <i/>
      <u/>
      <sz val="10"/>
      <color indexed="8"/>
      <name val="Times New Roman"/>
      <family val="1"/>
    </font>
    <font>
      <b/>
      <i/>
      <sz val="6"/>
      <color indexed="8"/>
      <name val="Times New Roman"/>
      <family val="1"/>
    </font>
    <font>
      <b/>
      <i/>
      <sz val="11"/>
      <color indexed="10"/>
      <name val="Times New Roman"/>
      <family val="1"/>
    </font>
    <font>
      <b/>
      <sz val="11"/>
      <color indexed="12"/>
      <name val="Times New Roman"/>
      <family val="1"/>
    </font>
    <font>
      <b/>
      <i/>
      <sz val="11"/>
      <color indexed="12"/>
      <name val="Times New Roman"/>
      <family val="1"/>
    </font>
    <font>
      <b/>
      <i/>
      <sz val="10"/>
      <color indexed="12"/>
      <name val="Times New Roman"/>
      <family val="1"/>
    </font>
    <font>
      <sz val="8"/>
      <color indexed="81"/>
      <name val="Tahoma"/>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60">
    <xf numFmtId="0" fontId="0" fillId="0" borderId="0" xfId="0"/>
    <xf numFmtId="0" fontId="0" fillId="0" borderId="0" xfId="0" applyAlignment="1" applyProtection="1">
      <alignment vertical="top"/>
    </xf>
    <xf numFmtId="0" fontId="0" fillId="0" borderId="0" xfId="0" applyProtection="1"/>
    <xf numFmtId="0" fontId="3" fillId="0" borderId="0" xfId="0" applyFont="1" applyBorder="1" applyAlignment="1" applyProtection="1">
      <alignment vertical="top"/>
    </xf>
    <xf numFmtId="0" fontId="0" fillId="0" borderId="0" xfId="0" applyBorder="1" applyAlignment="1" applyProtection="1">
      <alignment vertical="top"/>
    </xf>
    <xf numFmtId="0" fontId="0" fillId="0" borderId="0" xfId="0" applyAlignment="1" applyProtection="1">
      <alignment vertical="top" wrapText="1"/>
    </xf>
    <xf numFmtId="0" fontId="2" fillId="0" borderId="0" xfId="0" applyFont="1" applyAlignment="1" applyProtection="1">
      <alignment horizontal="center" vertical="center"/>
    </xf>
    <xf numFmtId="0" fontId="0" fillId="0" borderId="0" xfId="0" applyAlignment="1" applyProtection="1">
      <alignment vertical="center"/>
    </xf>
    <xf numFmtId="0" fontId="8" fillId="0" borderId="0" xfId="0" applyFont="1" applyBorder="1" applyAlignment="1" applyProtection="1">
      <alignment vertical="top"/>
    </xf>
    <xf numFmtId="0" fontId="10" fillId="0" borderId="0" xfId="0" applyFont="1" applyBorder="1" applyAlignment="1" applyProtection="1">
      <alignment vertical="top"/>
    </xf>
    <xf numFmtId="0" fontId="11" fillId="0" borderId="0" xfId="0" applyFont="1" applyAlignment="1" applyProtection="1">
      <alignment vertical="top"/>
    </xf>
    <xf numFmtId="0" fontId="13" fillId="0" borderId="0" xfId="0" applyFont="1" applyAlignment="1" applyProtection="1">
      <alignment vertical="top"/>
    </xf>
    <xf numFmtId="0" fontId="9" fillId="0" borderId="0" xfId="0" applyFont="1" applyBorder="1" applyAlignment="1" applyProtection="1">
      <alignment vertical="top"/>
    </xf>
    <xf numFmtId="0" fontId="9" fillId="2" borderId="1" xfId="0" applyFont="1" applyFill="1" applyBorder="1" applyAlignment="1" applyProtection="1">
      <alignment horizontal="center"/>
      <protection locked="0"/>
    </xf>
    <xf numFmtId="0" fontId="0" fillId="0" borderId="0" xfId="0" applyBorder="1" applyProtection="1"/>
    <xf numFmtId="0" fontId="0" fillId="0" borderId="0" xfId="0" applyFill="1" applyBorder="1" applyProtection="1"/>
    <xf numFmtId="0" fontId="0" fillId="0" borderId="0" xfId="0" applyBorder="1" applyAlignment="1">
      <alignment vertical="top" wrapText="1"/>
    </xf>
    <xf numFmtId="0" fontId="0" fillId="0" borderId="0" xfId="0" applyAlignment="1" applyProtection="1">
      <alignment horizontal="center" wrapText="1"/>
    </xf>
    <xf numFmtId="0" fontId="22" fillId="0" borderId="0" xfId="0" applyFont="1" applyBorder="1" applyAlignment="1" applyProtection="1">
      <alignment horizontal="center" vertical="top"/>
    </xf>
    <xf numFmtId="0" fontId="0" fillId="0" borderId="0" xfId="0" applyAlignment="1" applyProtection="1">
      <alignment horizontal="center"/>
    </xf>
    <xf numFmtId="0" fontId="0" fillId="0" borderId="0" xfId="0" applyAlignment="1" applyProtection="1"/>
    <xf numFmtId="0" fontId="8" fillId="0" borderId="0" xfId="0" applyFont="1" applyProtection="1"/>
    <xf numFmtId="0" fontId="8" fillId="0" borderId="0" xfId="0" applyFont="1" applyAlignment="1" applyProtection="1">
      <alignment wrapText="1"/>
    </xf>
    <xf numFmtId="0" fontId="9" fillId="0" borderId="0" xfId="0" applyFont="1" applyProtection="1"/>
    <xf numFmtId="0" fontId="0" fillId="0" borderId="0" xfId="0" applyAlignment="1" applyProtection="1">
      <alignment wrapText="1"/>
    </xf>
    <xf numFmtId="0" fontId="6" fillId="0" borderId="0" xfId="0" applyFont="1" applyBorder="1" applyAlignment="1" applyProtection="1">
      <alignment horizontal="center" vertical="top" wrapText="1"/>
    </xf>
    <xf numFmtId="0" fontId="9" fillId="0" borderId="2" xfId="0" applyFont="1" applyBorder="1" applyAlignment="1" applyProtection="1"/>
    <xf numFmtId="0" fontId="9" fillId="0" borderId="0" xfId="0" applyFont="1" applyBorder="1" applyAlignment="1" applyProtection="1"/>
    <xf numFmtId="0" fontId="0" fillId="0" borderId="0" xfId="0" applyBorder="1" applyAlignment="1" applyProtection="1"/>
    <xf numFmtId="0" fontId="9" fillId="0" borderId="3" xfId="0" applyFont="1" applyBorder="1" applyAlignment="1" applyProtection="1">
      <alignment horizontal="center"/>
    </xf>
    <xf numFmtId="0" fontId="9" fillId="0" borderId="0" xfId="0" applyFont="1" applyBorder="1" applyProtection="1"/>
    <xf numFmtId="0" fontId="6" fillId="0" borderId="0" xfId="0" applyFont="1" applyAlignment="1" applyProtection="1">
      <alignment horizontal="left"/>
    </xf>
    <xf numFmtId="0" fontId="9" fillId="0" borderId="2" xfId="0" applyFont="1" applyBorder="1" applyAlignment="1" applyProtection="1">
      <alignment horizontal="left" vertical="top"/>
    </xf>
    <xf numFmtId="0" fontId="9" fillId="0" borderId="0" xfId="0" applyFont="1" applyAlignment="1" applyProtection="1"/>
    <xf numFmtId="0" fontId="20" fillId="0" borderId="0" xfId="0" applyFont="1" applyAlignment="1" applyProtection="1">
      <alignment horizontal="left" indent="11"/>
    </xf>
    <xf numFmtId="0" fontId="15" fillId="0" borderId="0" xfId="0" applyFont="1" applyAlignment="1" applyProtection="1"/>
    <xf numFmtId="0" fontId="24" fillId="0" borderId="0" xfId="0" applyFont="1" applyAlignment="1" applyProtection="1"/>
    <xf numFmtId="0" fontId="0" fillId="0" borderId="0" xfId="0" applyBorder="1" applyAlignment="1" applyProtection="1">
      <alignment wrapText="1"/>
    </xf>
    <xf numFmtId="49" fontId="24" fillId="0" borderId="2" xfId="0" applyNumberFormat="1" applyFont="1" applyBorder="1" applyAlignment="1" applyProtection="1">
      <alignment horizontal="center" vertical="top" wrapText="1"/>
    </xf>
    <xf numFmtId="0" fontId="24" fillId="0" borderId="2" xfId="0" applyFont="1" applyBorder="1" applyAlignment="1" applyProtection="1">
      <alignment horizontal="center" vertical="top"/>
    </xf>
    <xf numFmtId="0" fontId="13" fillId="0" borderId="0" xfId="0" applyFont="1" applyAlignment="1" applyProtection="1"/>
    <xf numFmtId="0" fontId="20" fillId="0" borderId="0" xfId="0" applyFont="1" applyProtection="1"/>
    <xf numFmtId="0" fontId="9" fillId="2" borderId="2" xfId="0" applyFont="1" applyFill="1" applyBorder="1" applyAlignment="1" applyProtection="1">
      <alignment horizontal="center"/>
      <protection locked="0"/>
    </xf>
    <xf numFmtId="0" fontId="6" fillId="0" borderId="0" xfId="0" applyFont="1" applyBorder="1" applyAlignment="1" applyProtection="1">
      <alignment vertical="top" wrapText="1"/>
    </xf>
    <xf numFmtId="0" fontId="9" fillId="0" borderId="0" xfId="0" applyFont="1" applyBorder="1" applyAlignment="1" applyProtection="1">
      <alignment horizontal="left" vertical="top"/>
    </xf>
    <xf numFmtId="0" fontId="0" fillId="0" borderId="0" xfId="0" applyAlignment="1">
      <alignment vertical="top"/>
    </xf>
    <xf numFmtId="0" fontId="15" fillId="0" borderId="0" xfId="0" applyFont="1" applyBorder="1" applyAlignment="1" applyProtection="1">
      <alignment vertical="top"/>
    </xf>
    <xf numFmtId="0" fontId="30" fillId="0" borderId="2" xfId="0" applyFont="1" applyFill="1" applyBorder="1" applyAlignment="1" applyProtection="1">
      <alignment horizontal="center" vertical="top"/>
    </xf>
    <xf numFmtId="0" fontId="31" fillId="0" borderId="2" xfId="0" applyFont="1" applyFill="1" applyBorder="1" applyAlignment="1" applyProtection="1">
      <alignment horizontal="center" vertical="top" wrapText="1"/>
    </xf>
    <xf numFmtId="0" fontId="31" fillId="0" borderId="4" xfId="0" applyFont="1" applyBorder="1" applyAlignment="1" applyProtection="1">
      <alignment horizontal="center"/>
    </xf>
    <xf numFmtId="0" fontId="31" fillId="0" borderId="0" xfId="0" applyFont="1" applyBorder="1" applyAlignment="1" applyProtection="1">
      <alignment horizontal="center"/>
    </xf>
    <xf numFmtId="0" fontId="9" fillId="0" borderId="0" xfId="0" applyFont="1" applyBorder="1" applyAlignment="1" applyProtection="1">
      <alignment horizontal="center" vertical="center"/>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0" fillId="0" borderId="0" xfId="0" applyAlignment="1"/>
    <xf numFmtId="0" fontId="9" fillId="0" borderId="0" xfId="0" applyFont="1" applyAlignment="1" applyProtection="1">
      <alignment vertical="top"/>
    </xf>
    <xf numFmtId="0" fontId="9" fillId="2" borderId="2" xfId="0" applyFont="1" applyFill="1" applyBorder="1" applyAlignment="1" applyProtection="1">
      <alignment horizontal="center" vertical="top"/>
      <protection locked="0"/>
    </xf>
    <xf numFmtId="0" fontId="23" fillId="0" borderId="0" xfId="0" applyFont="1" applyBorder="1" applyAlignment="1" applyProtection="1">
      <alignment horizontal="center" wrapText="1"/>
    </xf>
    <xf numFmtId="0" fontId="6" fillId="0" borderId="0" xfId="0" applyFont="1" applyBorder="1" applyAlignment="1" applyProtection="1">
      <alignment horizontal="center" wrapText="1"/>
    </xf>
    <xf numFmtId="0" fontId="31" fillId="0" borderId="2" xfId="0" applyFont="1" applyBorder="1" applyAlignment="1" applyProtection="1">
      <alignment horizontal="center"/>
    </xf>
    <xf numFmtId="0" fontId="0" fillId="0" borderId="0" xfId="0" applyAlignment="1">
      <alignment vertical="top" wrapText="1"/>
    </xf>
    <xf numFmtId="0" fontId="0" fillId="0" borderId="0" xfId="0" applyBorder="1" applyAlignment="1" applyProtection="1">
      <alignment vertical="top" wrapText="1"/>
    </xf>
    <xf numFmtId="0" fontId="9" fillId="0" borderId="2" xfId="0" applyFont="1" applyFill="1" applyBorder="1" applyAlignment="1" applyProtection="1"/>
    <xf numFmtId="0" fontId="9" fillId="0" borderId="2" xfId="0" applyFont="1" applyFill="1" applyBorder="1" applyAlignment="1" applyProtection="1">
      <alignment horizontal="left" vertical="top"/>
    </xf>
    <xf numFmtId="0" fontId="34" fillId="0" borderId="0" xfId="0" applyFont="1" applyBorder="1" applyAlignment="1" applyProtection="1">
      <alignment horizontal="center" vertical="top" wrapText="1"/>
    </xf>
    <xf numFmtId="0" fontId="31" fillId="0" borderId="7" xfId="0" applyFont="1" applyFill="1" applyBorder="1" applyAlignment="1" applyProtection="1">
      <alignment horizontal="center" vertical="top" wrapText="1"/>
    </xf>
    <xf numFmtId="0" fontId="30" fillId="0" borderId="8" xfId="0" applyFont="1" applyFill="1" applyBorder="1" applyAlignment="1" applyProtection="1">
      <alignment horizontal="center" vertical="top"/>
    </xf>
    <xf numFmtId="0" fontId="31" fillId="0" borderId="7" xfId="0" applyFont="1" applyBorder="1" applyAlignment="1" applyProtection="1">
      <alignment horizontal="center"/>
    </xf>
    <xf numFmtId="0" fontId="24" fillId="0" borderId="9" xfId="0" applyFont="1" applyBorder="1" applyAlignment="1" applyProtection="1">
      <alignment horizontal="center" vertical="top" wrapText="1"/>
    </xf>
    <xf numFmtId="49" fontId="24" fillId="0" borderId="9" xfId="0" applyNumberFormat="1" applyFont="1" applyBorder="1" applyAlignment="1" applyProtection="1">
      <alignment horizontal="center" vertical="top" wrapText="1"/>
    </xf>
    <xf numFmtId="0" fontId="9" fillId="0" borderId="0" xfId="0" applyFont="1" applyAlignment="1" applyProtection="1">
      <alignment horizontal="left"/>
    </xf>
    <xf numFmtId="0" fontId="0" fillId="0" borderId="0" xfId="0" applyAlignment="1">
      <alignment wrapText="1"/>
    </xf>
    <xf numFmtId="0" fontId="0" fillId="0" borderId="2" xfId="0" applyBorder="1" applyAlignment="1"/>
    <xf numFmtId="0" fontId="33" fillId="0" borderId="0" xfId="0" applyFont="1" applyAlignment="1" applyProtection="1">
      <alignment wrapText="1"/>
    </xf>
    <xf numFmtId="0" fontId="9" fillId="0" borderId="2" xfId="0" applyFont="1" applyBorder="1" applyAlignment="1">
      <alignment horizontal="center" vertical="top" wrapText="1"/>
    </xf>
    <xf numFmtId="0" fontId="9" fillId="0" borderId="0" xfId="0" applyFont="1" applyAlignment="1">
      <alignment wrapText="1"/>
    </xf>
    <xf numFmtId="0" fontId="9" fillId="0" borderId="0" xfId="0" applyFont="1" applyBorder="1" applyAlignment="1"/>
    <xf numFmtId="0" fontId="0" fillId="0" borderId="2" xfId="0" applyFill="1" applyBorder="1" applyAlignment="1" applyProtection="1">
      <alignment horizontal="left" vertical="top"/>
    </xf>
    <xf numFmtId="0" fontId="0" fillId="0" borderId="0" xfId="0" applyBorder="1" applyAlignment="1"/>
    <xf numFmtId="0" fontId="9" fillId="0" borderId="2" xfId="0" applyFont="1" applyBorder="1" applyAlignment="1"/>
    <xf numFmtId="0" fontId="0" fillId="0" borderId="2" xfId="0" applyBorder="1" applyProtection="1"/>
    <xf numFmtId="0" fontId="9" fillId="0" borderId="0" xfId="0" applyFont="1" applyFill="1" applyProtection="1"/>
    <xf numFmtId="0" fontId="0" fillId="0" borderId="0" xfId="0" applyFill="1" applyAlignment="1" applyProtection="1">
      <alignment wrapText="1"/>
    </xf>
    <xf numFmtId="0" fontId="0" fillId="0" borderId="0" xfId="0" applyFill="1" applyProtection="1"/>
    <xf numFmtId="0" fontId="6" fillId="0" borderId="2" xfId="0" applyFont="1" applyBorder="1" applyAlignment="1">
      <alignment horizontal="center" vertical="top"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8" fillId="0" borderId="0" xfId="0" applyFont="1" applyAlignment="1">
      <alignment wrapText="1"/>
    </xf>
    <xf numFmtId="0" fontId="23" fillId="0" borderId="0" xfId="0" applyFont="1"/>
    <xf numFmtId="0" fontId="6" fillId="0" borderId="0" xfId="0" applyFont="1" applyProtection="1"/>
    <xf numFmtId="0" fontId="8" fillId="0" borderId="0" xfId="0" applyFont="1" applyAlignment="1">
      <alignment horizontal="left" wrapText="1"/>
    </xf>
    <xf numFmtId="0" fontId="0" fillId="0" borderId="0" xfId="0" applyAlignment="1">
      <alignment horizontal="left" wrapText="1"/>
    </xf>
    <xf numFmtId="0" fontId="8" fillId="0" borderId="0" xfId="0" applyFont="1"/>
    <xf numFmtId="0" fontId="9" fillId="0" borderId="0" xfId="0" applyFont="1"/>
    <xf numFmtId="0" fontId="21" fillId="0" borderId="0" xfId="0" applyFont="1" applyBorder="1" applyAlignment="1" applyProtection="1">
      <alignment horizontal="left" vertical="top"/>
    </xf>
    <xf numFmtId="0" fontId="14" fillId="0" borderId="0" xfId="0" applyFont="1"/>
    <xf numFmtId="0" fontId="21" fillId="0" borderId="9" xfId="0" applyFont="1" applyBorder="1" applyAlignment="1" applyProtection="1">
      <alignment horizontal="left" vertical="top" wrapText="1"/>
    </xf>
    <xf numFmtId="0" fontId="13" fillId="0" borderId="0" xfId="0" applyFont="1" applyProtection="1"/>
    <xf numFmtId="0" fontId="13" fillId="0" borderId="0" xfId="0" applyFont="1"/>
    <xf numFmtId="0" fontId="16" fillId="0" borderId="0" xfId="0" applyFont="1" applyBorder="1" applyAlignment="1" applyProtection="1">
      <alignment vertical="top"/>
    </xf>
    <xf numFmtId="0" fontId="5" fillId="0" borderId="0" xfId="0" applyFont="1" applyFill="1" applyBorder="1" applyAlignment="1" applyProtection="1">
      <alignment horizontal="left" vertical="top"/>
    </xf>
    <xf numFmtId="0" fontId="30" fillId="0" borderId="0" xfId="0" applyFont="1" applyFill="1" applyBorder="1" applyAlignment="1" applyProtection="1">
      <alignment horizontal="center" vertical="top"/>
    </xf>
    <xf numFmtId="0" fontId="6" fillId="0" borderId="0" xfId="0" applyFont="1" applyAlignment="1" applyProtection="1">
      <alignment vertical="top" wrapText="1"/>
    </xf>
    <xf numFmtId="184" fontId="51" fillId="0" borderId="0" xfId="1" applyNumberFormat="1" applyFont="1" applyAlignment="1" applyProtection="1">
      <alignment horizontal="center"/>
    </xf>
    <xf numFmtId="184" fontId="31" fillId="0" borderId="4" xfId="1" applyNumberFormat="1" applyFont="1" applyBorder="1" applyAlignment="1" applyProtection="1">
      <alignment horizontal="center"/>
    </xf>
    <xf numFmtId="0" fontId="9" fillId="0" borderId="0" xfId="0" applyFont="1" applyFill="1" applyBorder="1" applyProtection="1"/>
    <xf numFmtId="2" fontId="31" fillId="0" borderId="0" xfId="0" applyNumberFormat="1" applyFont="1" applyAlignment="1" applyProtection="1">
      <alignment horizontal="center"/>
    </xf>
    <xf numFmtId="0" fontId="6" fillId="0" borderId="0" xfId="0" applyFont="1" applyBorder="1" applyAlignment="1" applyProtection="1">
      <alignment vertical="top"/>
    </xf>
    <xf numFmtId="0" fontId="8" fillId="0" borderId="0" xfId="0" applyFont="1" applyFill="1" applyProtection="1"/>
    <xf numFmtId="0" fontId="0" fillId="0" borderId="0" xfId="0" applyFill="1"/>
    <xf numFmtId="0" fontId="13" fillId="0" borderId="0" xfId="0" applyFont="1" applyAlignment="1">
      <alignment wrapText="1"/>
    </xf>
    <xf numFmtId="0" fontId="53" fillId="0" borderId="0" xfId="0" applyFont="1" applyAlignment="1">
      <alignment wrapText="1"/>
    </xf>
    <xf numFmtId="0" fontId="8" fillId="0" borderId="0" xfId="0" applyFont="1" applyBorder="1" applyAlignment="1">
      <alignment horizontal="justify" vertical="top" wrapText="1"/>
    </xf>
    <xf numFmtId="0" fontId="9" fillId="0" borderId="0" xfId="0" applyFont="1" applyAlignment="1" applyProtection="1">
      <alignment horizontal="center"/>
    </xf>
    <xf numFmtId="2" fontId="31" fillId="0" borderId="2" xfId="0" applyNumberFormat="1" applyFont="1" applyBorder="1" applyAlignment="1" applyProtection="1">
      <alignment horizontal="center" vertical="center"/>
    </xf>
    <xf numFmtId="0" fontId="9" fillId="2" borderId="13" xfId="0" applyFont="1" applyFill="1" applyBorder="1" applyAlignment="1" applyProtection="1">
      <alignment horizontal="center"/>
      <protection locked="0"/>
    </xf>
    <xf numFmtId="0" fontId="1" fillId="0" borderId="0" xfId="0" applyFont="1" applyBorder="1" applyAlignment="1" applyProtection="1">
      <alignment wrapText="1"/>
    </xf>
    <xf numFmtId="0" fontId="1" fillId="0" borderId="0" xfId="0" applyFont="1" applyBorder="1" applyAlignment="1">
      <alignment wrapText="1"/>
    </xf>
    <xf numFmtId="0" fontId="20" fillId="2" borderId="2" xfId="0" applyFont="1" applyFill="1" applyBorder="1" applyAlignment="1" applyProtection="1">
      <alignment horizontal="center" vertical="top"/>
      <protection locked="0"/>
    </xf>
    <xf numFmtId="0" fontId="21" fillId="0" borderId="0" xfId="0" applyFont="1"/>
    <xf numFmtId="0" fontId="9" fillId="2" borderId="2" xfId="0" applyFont="1" applyFill="1" applyBorder="1" applyAlignment="1" applyProtection="1">
      <protection locked="0"/>
    </xf>
    <xf numFmtId="0" fontId="8" fillId="0" borderId="0" xfId="0" applyFont="1" applyBorder="1" applyProtection="1"/>
    <xf numFmtId="0" fontId="8" fillId="0" borderId="0" xfId="0" applyFont="1" applyAlignment="1" applyProtection="1">
      <alignment vertical="top"/>
    </xf>
    <xf numFmtId="0" fontId="31" fillId="0" borderId="0" xfId="0" applyFont="1" applyFill="1" applyBorder="1" applyAlignment="1" applyProtection="1">
      <alignment horizontal="center" vertical="top" wrapText="1"/>
    </xf>
    <xf numFmtId="0" fontId="8" fillId="0" borderId="0" xfId="0" applyFont="1" applyFill="1" applyBorder="1" applyAlignment="1" applyProtection="1">
      <alignment vertical="top"/>
    </xf>
    <xf numFmtId="0" fontId="0" fillId="2" borderId="2" xfId="0" applyFill="1" applyBorder="1"/>
    <xf numFmtId="0" fontId="0" fillId="3" borderId="2" xfId="0" applyFill="1" applyBorder="1"/>
    <xf numFmtId="0" fontId="0" fillId="0" borderId="0" xfId="0" applyFill="1" applyBorder="1"/>
    <xf numFmtId="0" fontId="11" fillId="0" borderId="14" xfId="0" applyFont="1" applyFill="1" applyBorder="1" applyAlignment="1" applyProtection="1"/>
    <xf numFmtId="0" fontId="11" fillId="0" borderId="15" xfId="0" applyFont="1" applyFill="1" applyBorder="1" applyAlignment="1" applyProtection="1"/>
    <xf numFmtId="0" fontId="11" fillId="0" borderId="0" xfId="0" applyFont="1" applyProtection="1"/>
    <xf numFmtId="184" fontId="63" fillId="0" borderId="0" xfId="1" applyNumberFormat="1" applyFont="1" applyAlignment="1" applyProtection="1">
      <alignment horizontal="center"/>
    </xf>
    <xf numFmtId="0" fontId="60" fillId="0" borderId="0" xfId="0" applyFont="1" applyBorder="1" applyAlignment="1" applyProtection="1">
      <alignment vertical="top"/>
    </xf>
    <xf numFmtId="0" fontId="60" fillId="0" borderId="0" xfId="0" applyFont="1" applyBorder="1" applyAlignment="1">
      <alignment vertical="top"/>
    </xf>
    <xf numFmtId="0" fontId="0" fillId="0" borderId="2" xfId="0" applyBorder="1" applyAlignment="1" applyProtection="1"/>
    <xf numFmtId="0" fontId="21" fillId="0" borderId="2" xfId="0" applyFont="1" applyBorder="1" applyAlignment="1" applyProtection="1">
      <alignment horizontal="center" vertical="top" wrapText="1"/>
    </xf>
    <xf numFmtId="0" fontId="31" fillId="0" borderId="2" xfId="0" applyFont="1" applyBorder="1" applyAlignment="1">
      <alignment horizontal="center"/>
    </xf>
    <xf numFmtId="0" fontId="0" fillId="0" borderId="0" xfId="0" applyBorder="1" applyAlignment="1">
      <alignment wrapText="1"/>
    </xf>
    <xf numFmtId="0" fontId="9" fillId="0" borderId="0" xfId="0" applyFont="1" applyBorder="1" applyAlignment="1" applyProtection="1">
      <alignment horizontal="center"/>
    </xf>
    <xf numFmtId="0" fontId="9" fillId="2" borderId="16" xfId="0" applyFont="1" applyFill="1" applyBorder="1" applyAlignment="1" applyProtection="1">
      <alignment horizontal="center"/>
      <protection locked="0"/>
    </xf>
    <xf numFmtId="185" fontId="31" fillId="0" borderId="2" xfId="0" applyNumberFormat="1" applyFont="1" applyBorder="1" applyAlignment="1" applyProtection="1">
      <alignment horizontal="center"/>
    </xf>
    <xf numFmtId="185" fontId="31" fillId="0" borderId="2" xfId="0" applyNumberFormat="1" applyFont="1" applyBorder="1" applyAlignment="1" applyProtection="1">
      <alignment horizontal="center" vertical="center"/>
    </xf>
    <xf numFmtId="0" fontId="21" fillId="0" borderId="0" xfId="0" applyFont="1" applyFill="1" applyBorder="1" applyAlignment="1" applyProtection="1">
      <alignment horizontal="center"/>
    </xf>
    <xf numFmtId="0" fontId="21" fillId="0" borderId="11" xfId="0" applyFont="1" applyFill="1" applyBorder="1" applyAlignment="1" applyProtection="1">
      <alignment horizontal="center"/>
    </xf>
    <xf numFmtId="0" fontId="31" fillId="0" borderId="0" xfId="0" applyFont="1" applyAlignment="1" applyProtection="1">
      <alignment horizontal="center"/>
    </xf>
    <xf numFmtId="0" fontId="9" fillId="0" borderId="0" xfId="0" applyFont="1" applyBorder="1" applyAlignment="1">
      <alignment vertical="top" wrapText="1"/>
    </xf>
    <xf numFmtId="0" fontId="9" fillId="0" borderId="17" xfId="0" applyFont="1" applyBorder="1" applyAlignment="1" applyProtection="1">
      <alignment horizontal="left" vertical="top"/>
    </xf>
    <xf numFmtId="0" fontId="9" fillId="0" borderId="0" xfId="0" applyFont="1" applyAlignment="1">
      <alignment vertical="top" wrapText="1"/>
    </xf>
    <xf numFmtId="0" fontId="6" fillId="0" borderId="0" xfId="0" applyFont="1" applyAlignment="1"/>
    <xf numFmtId="0" fontId="31" fillId="0" borderId="0" xfId="0" applyFont="1" applyFill="1" applyBorder="1" applyAlignment="1" applyProtection="1">
      <alignment horizontal="left"/>
    </xf>
    <xf numFmtId="0" fontId="6" fillId="0" borderId="0" xfId="0" applyFont="1" applyAlignment="1" applyProtection="1">
      <alignment horizontal="center"/>
    </xf>
    <xf numFmtId="0" fontId="6" fillId="0" borderId="0" xfId="0" applyFont="1" applyBorder="1" applyAlignment="1" applyProtection="1">
      <alignment horizontal="center"/>
    </xf>
    <xf numFmtId="0" fontId="2" fillId="0" borderId="0" xfId="0" applyFont="1" applyAlignment="1" applyProtection="1">
      <alignment horizontal="center" vertical="top"/>
    </xf>
    <xf numFmtId="0" fontId="6" fillId="0" borderId="0" xfId="0" applyFont="1" applyAlignment="1" applyProtection="1">
      <alignment vertical="top"/>
    </xf>
    <xf numFmtId="0" fontId="9" fillId="0" borderId="3" xfId="0" applyFont="1" applyBorder="1" applyAlignment="1" applyProtection="1">
      <alignment horizontal="left" vertical="top"/>
    </xf>
    <xf numFmtId="0" fontId="9" fillId="0" borderId="0" xfId="0" applyFont="1" applyFill="1" applyAlignment="1" applyProtection="1">
      <alignment vertical="top"/>
    </xf>
    <xf numFmtId="0" fontId="0" fillId="0" borderId="0" xfId="0" applyAlignment="1" applyProtection="1">
      <alignment horizontal="center" vertical="top"/>
    </xf>
    <xf numFmtId="0" fontId="17" fillId="0" borderId="0" xfId="0" applyFont="1" applyAlignment="1" applyProtection="1">
      <alignment vertical="top"/>
    </xf>
    <xf numFmtId="0" fontId="0" fillId="0" borderId="0" xfId="0" applyFill="1" applyAlignment="1" applyProtection="1">
      <alignment vertical="top"/>
    </xf>
    <xf numFmtId="0" fontId="20" fillId="0" borderId="0" xfId="0" applyFont="1" applyAlignment="1" applyProtection="1">
      <alignment vertical="top"/>
    </xf>
    <xf numFmtId="0" fontId="9" fillId="0" borderId="0" xfId="0" applyFont="1" applyBorder="1" applyAlignment="1">
      <alignment horizontal="center" vertical="top"/>
    </xf>
    <xf numFmtId="0" fontId="6" fillId="0" borderId="0" xfId="0" applyFont="1" applyAlignment="1">
      <alignment vertical="top"/>
    </xf>
    <xf numFmtId="0" fontId="31" fillId="4" borderId="2" xfId="0" applyFont="1" applyFill="1" applyBorder="1" applyAlignment="1" applyProtection="1">
      <alignment horizontal="left"/>
    </xf>
    <xf numFmtId="0" fontId="9" fillId="0" borderId="0" xfId="0" applyFont="1" applyBorder="1" applyAlignment="1">
      <alignment vertical="top"/>
    </xf>
    <xf numFmtId="0" fontId="14" fillId="0" borderId="0" xfId="0" applyFont="1" applyProtection="1"/>
    <xf numFmtId="0" fontId="9" fillId="2" borderId="2" xfId="0" applyFont="1" applyFill="1" applyBorder="1" applyAlignment="1" applyProtection="1">
      <alignment horizontal="center" vertical="center"/>
      <protection locked="0"/>
    </xf>
    <xf numFmtId="0" fontId="0" fillId="4" borderId="2" xfId="0" applyFill="1" applyBorder="1" applyProtection="1"/>
    <xf numFmtId="0" fontId="63" fillId="4" borderId="2" xfId="0" applyFont="1" applyFill="1" applyBorder="1" applyProtection="1"/>
    <xf numFmtId="2" fontId="31" fillId="0" borderId="0" xfId="0" applyNumberFormat="1" applyFont="1" applyBorder="1" applyAlignment="1" applyProtection="1">
      <alignment horizontal="center" vertical="center"/>
    </xf>
    <xf numFmtId="0" fontId="30" fillId="0" borderId="2" xfId="0" applyFont="1" applyFill="1" applyBorder="1" applyAlignment="1" applyProtection="1">
      <alignment horizontal="center" vertical="center"/>
    </xf>
    <xf numFmtId="0" fontId="0" fillId="0" borderId="2" xfId="0" applyBorder="1"/>
    <xf numFmtId="0" fontId="0" fillId="3" borderId="0" xfId="0" applyFill="1"/>
    <xf numFmtId="0" fontId="8" fillId="0" borderId="0" xfId="0" applyFont="1" applyFill="1" applyBorder="1" applyAlignment="1" applyProtection="1">
      <alignment vertical="top" wrapText="1"/>
    </xf>
    <xf numFmtId="0" fontId="13" fillId="0" borderId="0" xfId="0" applyFont="1" applyAlignment="1">
      <alignment vertical="top" wrapText="1"/>
    </xf>
    <xf numFmtId="0" fontId="0" fillId="5" borderId="2" xfId="0" applyFill="1" applyBorder="1"/>
    <xf numFmtId="0" fontId="40" fillId="0" borderId="0" xfId="0" applyFont="1"/>
    <xf numFmtId="0" fontId="6" fillId="0" borderId="0" xfId="0" applyFont="1"/>
    <xf numFmtId="0" fontId="9" fillId="2" borderId="8" xfId="0" applyFont="1" applyFill="1" applyBorder="1" applyAlignment="1" applyProtection="1">
      <alignment horizontal="center" vertical="top"/>
      <protection locked="0"/>
    </xf>
    <xf numFmtId="0" fontId="31" fillId="0" borderId="8" xfId="0" applyFont="1" applyBorder="1" applyAlignment="1">
      <alignment horizontal="center"/>
    </xf>
    <xf numFmtId="0" fontId="15" fillId="0" borderId="0" xfId="0" applyFont="1" applyBorder="1" applyAlignment="1">
      <alignment vertical="top" wrapText="1"/>
    </xf>
    <xf numFmtId="0" fontId="9" fillId="0" borderId="0" xfId="0" applyFont="1" applyAlignment="1" applyProtection="1">
      <alignment horizontal="center" wrapText="1"/>
    </xf>
    <xf numFmtId="0" fontId="9" fillId="0" borderId="0" xfId="0" applyFont="1" applyFill="1" applyBorder="1" applyAlignment="1" applyProtection="1">
      <alignment vertical="top"/>
    </xf>
    <xf numFmtId="0" fontId="9" fillId="0" borderId="0" xfId="0" applyFont="1" applyBorder="1" applyAlignment="1" applyProtection="1">
      <alignment horizontal="left" vertical="top" wrapText="1"/>
    </xf>
    <xf numFmtId="0" fontId="25" fillId="0" borderId="0" xfId="0" applyFont="1"/>
    <xf numFmtId="0" fontId="16" fillId="0" borderId="0" xfId="0" applyFont="1" applyFill="1" applyAlignment="1">
      <alignment wrapText="1"/>
    </xf>
    <xf numFmtId="0" fontId="9" fillId="0" borderId="0" xfId="0" applyFont="1" applyAlignment="1"/>
    <xf numFmtId="16" fontId="9" fillId="0" borderId="2" xfId="0" applyNumberFormat="1" applyFont="1" applyBorder="1" applyAlignment="1">
      <alignment horizontal="center" vertical="top" wrapText="1"/>
    </xf>
    <xf numFmtId="0" fontId="43" fillId="4" borderId="17" xfId="0" applyFont="1" applyFill="1" applyBorder="1" applyAlignment="1" applyProtection="1"/>
    <xf numFmtId="0" fontId="43" fillId="4" borderId="19" xfId="0" applyFont="1" applyFill="1" applyBorder="1" applyAlignment="1" applyProtection="1"/>
    <xf numFmtId="0" fontId="43" fillId="4" borderId="7" xfId="0" applyFont="1" applyFill="1" applyBorder="1" applyAlignment="1" applyProtection="1"/>
    <xf numFmtId="0" fontId="9" fillId="0" borderId="2" xfId="0" applyFont="1" applyBorder="1" applyAlignment="1"/>
    <xf numFmtId="0" fontId="9" fillId="0" borderId="0" xfId="0" applyFont="1" applyAlignment="1" applyProtection="1">
      <alignment wrapText="1"/>
    </xf>
    <xf numFmtId="0" fontId="0" fillId="0" borderId="0" xfId="0" applyAlignment="1">
      <alignment wrapText="1"/>
    </xf>
    <xf numFmtId="0" fontId="9" fillId="0" borderId="0" xfId="0" applyFont="1" applyBorder="1" applyAlignment="1" applyProtection="1"/>
    <xf numFmtId="0" fontId="0" fillId="0" borderId="0" xfId="0" applyBorder="1" applyAlignment="1" applyProtection="1"/>
    <xf numFmtId="0" fontId="9" fillId="0" borderId="17" xfId="0" applyFont="1" applyBorder="1" applyAlignment="1" applyProtection="1">
      <alignment horizontal="left" vertical="top" wrapText="1"/>
    </xf>
    <xf numFmtId="0" fontId="0" fillId="0" borderId="7" xfId="0" applyBorder="1" applyAlignment="1">
      <alignment wrapText="1"/>
    </xf>
    <xf numFmtId="0" fontId="17" fillId="0" borderId="17" xfId="0" applyFont="1" applyBorder="1" applyAlignment="1" applyProtection="1">
      <alignment horizontal="left" vertical="top" wrapText="1"/>
    </xf>
    <xf numFmtId="0" fontId="0" fillId="0" borderId="7" xfId="0" applyBorder="1" applyAlignment="1">
      <alignment horizontal="left" vertical="top" wrapText="1"/>
    </xf>
    <xf numFmtId="0" fontId="9" fillId="0" borderId="0" xfId="0" applyFont="1" applyBorder="1" applyAlignment="1">
      <alignment vertical="top" wrapText="1"/>
    </xf>
    <xf numFmtId="0" fontId="9" fillId="0" borderId="0" xfId="0" applyFont="1" applyBorder="1" applyAlignment="1"/>
    <xf numFmtId="0" fontId="8" fillId="0" borderId="0" xfId="0" applyFont="1" applyFill="1" applyAlignment="1" applyProtection="1">
      <alignment vertical="top" wrapText="1"/>
    </xf>
    <xf numFmtId="0" fontId="0" fillId="0" borderId="0" xfId="0" applyFill="1" applyAlignment="1">
      <alignment vertical="top" wrapText="1"/>
    </xf>
    <xf numFmtId="0" fontId="8" fillId="0" borderId="0" xfId="0" applyFont="1" applyAlignment="1" applyProtection="1">
      <alignment vertical="top" wrapText="1"/>
    </xf>
    <xf numFmtId="0" fontId="0" fillId="0" borderId="0" xfId="0" applyAlignment="1">
      <alignment vertical="top" wrapText="1"/>
    </xf>
    <xf numFmtId="0" fontId="9" fillId="0" borderId="0" xfId="0" applyFont="1" applyAlignment="1" applyProtection="1"/>
    <xf numFmtId="0" fontId="0" fillId="0" borderId="0" xfId="0" applyAlignment="1"/>
    <xf numFmtId="0" fontId="9" fillId="0" borderId="2" xfId="0" applyFont="1" applyBorder="1" applyAlignment="1" applyProtection="1">
      <alignment horizontal="left" vertical="top" wrapText="1"/>
    </xf>
    <xf numFmtId="0" fontId="0" fillId="0" borderId="2" xfId="0" applyBorder="1" applyAlignment="1">
      <alignment horizontal="left" vertical="top" wrapText="1"/>
    </xf>
    <xf numFmtId="0" fontId="9" fillId="0" borderId="2" xfId="0" applyFont="1" applyBorder="1" applyAlignment="1" applyProtection="1">
      <alignment horizontal="center" vertical="top" wrapText="1"/>
    </xf>
    <xf numFmtId="0" fontId="9" fillId="0" borderId="2" xfId="0" applyFont="1" applyBorder="1" applyAlignment="1">
      <alignment wrapText="1"/>
    </xf>
    <xf numFmtId="0" fontId="20" fillId="0" borderId="0" xfId="0" applyFont="1" applyBorder="1" applyAlignment="1" applyProtection="1">
      <alignment horizontal="left" vertical="top" wrapText="1"/>
    </xf>
    <xf numFmtId="0" fontId="15" fillId="0" borderId="0" xfId="0" applyFont="1" applyAlignment="1">
      <alignment wrapText="1"/>
    </xf>
    <xf numFmtId="0" fontId="8" fillId="0" borderId="0" xfId="0" applyFont="1" applyAlignment="1" applyProtection="1"/>
    <xf numFmtId="0" fontId="0" fillId="0" borderId="0" xfId="0" applyAlignment="1" applyProtection="1"/>
    <xf numFmtId="0" fontId="6" fillId="0" borderId="2" xfId="0" applyFont="1" applyBorder="1" applyAlignment="1"/>
    <xf numFmtId="0" fontId="21" fillId="0" borderId="9" xfId="0" applyFont="1" applyBorder="1" applyAlignment="1" applyProtection="1">
      <alignment horizontal="left" vertical="top" wrapText="1"/>
    </xf>
    <xf numFmtId="0" fontId="21" fillId="0" borderId="8" xfId="0" applyFont="1" applyBorder="1" applyAlignment="1" applyProtection="1">
      <alignment horizontal="left" vertical="top" wrapText="1"/>
    </xf>
    <xf numFmtId="0" fontId="0" fillId="0" borderId="0" xfId="0" applyAlignment="1" applyProtection="1">
      <alignment wrapText="1"/>
    </xf>
    <xf numFmtId="0" fontId="0" fillId="0" borderId="11" xfId="0" applyBorder="1" applyAlignment="1" applyProtection="1">
      <alignment wrapText="1"/>
    </xf>
    <xf numFmtId="0" fontId="8" fillId="0" borderId="0" xfId="0" applyFont="1" applyAlignment="1" applyProtection="1">
      <alignment wrapText="1"/>
    </xf>
    <xf numFmtId="0" fontId="21" fillId="0" borderId="0" xfId="0" applyFont="1" applyBorder="1" applyAlignment="1" applyProtection="1">
      <alignment horizontal="left" vertical="top" wrapText="1"/>
    </xf>
    <xf numFmtId="0" fontId="0" fillId="0" borderId="23" xfId="0" applyBorder="1" applyAlignment="1"/>
    <xf numFmtId="0" fontId="21" fillId="0" borderId="20" xfId="0" applyFont="1" applyBorder="1" applyAlignment="1" applyProtection="1">
      <alignment horizontal="left" vertical="top" wrapText="1"/>
    </xf>
    <xf numFmtId="0" fontId="0" fillId="0" borderId="23" xfId="0" applyBorder="1" applyAlignment="1">
      <alignment vertical="top"/>
    </xf>
    <xf numFmtId="0" fontId="9" fillId="0" borderId="0" xfId="0" applyFont="1" applyBorder="1" applyAlignment="1" applyProtection="1">
      <alignment wrapText="1"/>
    </xf>
    <xf numFmtId="0" fontId="9" fillId="0" borderId="22" xfId="0" applyFont="1" applyBorder="1" applyAlignment="1" applyProtection="1">
      <alignment wrapText="1"/>
    </xf>
    <xf numFmtId="0" fontId="8"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Border="1" applyAlignment="1" applyProtection="1">
      <alignment vertical="top"/>
    </xf>
    <xf numFmtId="0" fontId="15" fillId="0" borderId="0" xfId="0" applyFont="1" applyBorder="1" applyAlignment="1" applyProtection="1">
      <alignment vertical="top"/>
    </xf>
    <xf numFmtId="0" fontId="0" fillId="0" borderId="0" xfId="0" applyBorder="1" applyAlignment="1" applyProtection="1">
      <alignment vertical="top"/>
    </xf>
    <xf numFmtId="0" fontId="5" fillId="4" borderId="17" xfId="0" applyFont="1" applyFill="1" applyBorder="1" applyAlignment="1" applyProtection="1">
      <alignment horizontal="left" vertical="top"/>
    </xf>
    <xf numFmtId="0" fontId="16" fillId="0" borderId="19" xfId="0" applyFont="1" applyBorder="1" applyAlignment="1" applyProtection="1">
      <alignment vertical="top"/>
    </xf>
    <xf numFmtId="0" fontId="16" fillId="0" borderId="7" xfId="0" applyFont="1" applyBorder="1" applyAlignment="1" applyProtection="1">
      <alignment vertical="top"/>
    </xf>
    <xf numFmtId="0" fontId="21" fillId="0" borderId="2" xfId="0" applyFont="1" applyBorder="1" applyAlignment="1" applyProtection="1">
      <alignment horizontal="center" vertical="top" wrapText="1"/>
    </xf>
    <xf numFmtId="0" fontId="0" fillId="0" borderId="2" xfId="0" applyBorder="1" applyAlignment="1">
      <alignment horizontal="center" vertical="top" wrapText="1"/>
    </xf>
    <xf numFmtId="0" fontId="15" fillId="0" borderId="0" xfId="0" applyFont="1" applyBorder="1" applyAlignment="1" applyProtection="1"/>
    <xf numFmtId="0" fontId="5" fillId="0" borderId="0" xfId="0" applyFont="1" applyAlignment="1" applyProtection="1">
      <alignment horizontal="center" vertical="center" wrapText="1"/>
    </xf>
    <xf numFmtId="0" fontId="16" fillId="0" borderId="0" xfId="0" applyFont="1" applyAlignment="1" applyProtection="1">
      <alignment horizontal="center" vertical="center"/>
    </xf>
    <xf numFmtId="0" fontId="16" fillId="0" borderId="0" xfId="0" applyFont="1" applyAlignment="1">
      <alignment horizontal="center" vertical="center"/>
    </xf>
    <xf numFmtId="0" fontId="44" fillId="4" borderId="0" xfId="0" applyFont="1" applyFill="1" applyBorder="1" applyAlignment="1" applyProtection="1">
      <alignment horizontal="left" vertical="top" wrapText="1"/>
    </xf>
    <xf numFmtId="0" fontId="45" fillId="0" borderId="0" xfId="0" applyFont="1" applyBorder="1" applyAlignment="1" applyProtection="1">
      <alignment vertical="top" wrapText="1"/>
    </xf>
    <xf numFmtId="0" fontId="45" fillId="0" borderId="0" xfId="0" applyFont="1" applyAlignment="1">
      <alignment vertical="top" wrapText="1"/>
    </xf>
    <xf numFmtId="0" fontId="6" fillId="0" borderId="19" xfId="0" applyFont="1" applyBorder="1" applyAlignment="1" applyProtection="1">
      <alignment vertical="top"/>
    </xf>
    <xf numFmtId="0" fontId="6" fillId="0" borderId="7" xfId="0" applyFont="1" applyBorder="1" applyAlignment="1" applyProtection="1">
      <alignment vertical="top"/>
    </xf>
    <xf numFmtId="0" fontId="46" fillId="4" borderId="2" xfId="0" applyFont="1" applyFill="1" applyBorder="1" applyAlignment="1" applyProtection="1">
      <alignment vertical="top" wrapText="1"/>
    </xf>
    <xf numFmtId="0" fontId="6" fillId="0" borderId="0" xfId="0" applyFont="1" applyAlignment="1"/>
    <xf numFmtId="0" fontId="9" fillId="0" borderId="0" xfId="0" applyFont="1" applyAlignment="1" applyProtection="1">
      <alignment vertical="top" wrapText="1"/>
    </xf>
    <xf numFmtId="0" fontId="0" fillId="2" borderId="2" xfId="0" applyFill="1" applyBorder="1" applyAlignment="1" applyProtection="1">
      <protection locked="0"/>
    </xf>
    <xf numFmtId="0" fontId="68" fillId="0" borderId="0" xfId="0" applyFont="1" applyFill="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lignment wrapText="1"/>
    </xf>
    <xf numFmtId="0" fontId="0" fillId="0" borderId="0" xfId="0" applyBorder="1" applyAlignment="1">
      <alignment vertical="top" wrapText="1"/>
    </xf>
    <xf numFmtId="0" fontId="21" fillId="0" borderId="0" xfId="0" applyFont="1" applyFill="1" applyBorder="1" applyAlignment="1" applyProtection="1">
      <alignment horizontal="center" wrapText="1"/>
    </xf>
    <xf numFmtId="0" fontId="21" fillId="0" borderId="11" xfId="0" applyFont="1" applyFill="1" applyBorder="1" applyAlignment="1" applyProtection="1">
      <alignment horizontal="center" wrapText="1"/>
    </xf>
    <xf numFmtId="0" fontId="9" fillId="2" borderId="24" xfId="0" applyFont="1" applyFill="1" applyBorder="1" applyAlignment="1" applyProtection="1">
      <alignment horizontal="left"/>
      <protection locked="0"/>
    </xf>
    <xf numFmtId="0" fontId="9" fillId="2" borderId="25" xfId="0" applyFont="1" applyFill="1" applyBorder="1" applyAlignment="1" applyProtection="1">
      <alignment horizontal="left"/>
      <protection locked="0"/>
    </xf>
    <xf numFmtId="0" fontId="9" fillId="2" borderId="26" xfId="0" applyFont="1" applyFill="1" applyBorder="1" applyAlignment="1" applyProtection="1">
      <alignment horizontal="left"/>
      <protection locked="0"/>
    </xf>
    <xf numFmtId="0" fontId="9" fillId="2" borderId="24" xfId="0" applyFont="1" applyFill="1" applyBorder="1" applyAlignment="1" applyProtection="1">
      <alignment horizontal="center"/>
      <protection locked="0"/>
    </xf>
    <xf numFmtId="0" fontId="9" fillId="0" borderId="26" xfId="0" applyFont="1" applyBorder="1" applyAlignment="1" applyProtection="1">
      <alignment horizontal="center"/>
      <protection locked="0"/>
    </xf>
    <xf numFmtId="0" fontId="9" fillId="2" borderId="2" xfId="0" applyFont="1" applyFill="1" applyBorder="1" applyAlignment="1" applyProtection="1">
      <protection locked="0"/>
    </xf>
    <xf numFmtId="0" fontId="0" fillId="0" borderId="0" xfId="0" applyAlignment="1" applyProtection="1">
      <alignment vertical="top" wrapText="1"/>
    </xf>
    <xf numFmtId="0" fontId="8" fillId="0" borderId="0" xfId="0" applyFont="1" applyAlignment="1"/>
    <xf numFmtId="0" fontId="2" fillId="0" borderId="0" xfId="0" applyFont="1" applyAlignment="1" applyProtection="1">
      <alignment horizontal="left" vertical="center"/>
    </xf>
    <xf numFmtId="0" fontId="0" fillId="0" borderId="0" xfId="0" applyAlignment="1" applyProtection="1">
      <alignment horizontal="left" vertical="center"/>
    </xf>
    <xf numFmtId="0" fontId="9" fillId="0" borderId="0" xfId="0" applyFont="1" applyBorder="1" applyAlignment="1" applyProtection="1">
      <alignment vertical="top" wrapText="1"/>
    </xf>
    <xf numFmtId="0" fontId="21" fillId="0" borderId="3" xfId="0" applyFont="1" applyBorder="1" applyAlignment="1" applyProtection="1">
      <alignment horizontal="center" vertical="top" wrapText="1"/>
    </xf>
    <xf numFmtId="0" fontId="21" fillId="0" borderId="18" xfId="0" applyFont="1" applyBorder="1" applyAlignment="1" applyProtection="1">
      <alignment horizontal="center"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8" fillId="0" borderId="0" xfId="0" applyFont="1" applyAlignment="1">
      <alignment vertical="top" wrapText="1"/>
    </xf>
    <xf numFmtId="0" fontId="9" fillId="0" borderId="0" xfId="0" applyFont="1" applyBorder="1" applyAlignment="1">
      <alignment wrapText="1"/>
    </xf>
    <xf numFmtId="0" fontId="60" fillId="0" borderId="2" xfId="0" applyFont="1" applyBorder="1" applyAlignment="1" applyProtection="1">
      <alignment horizontal="center" vertical="top" wrapText="1"/>
    </xf>
    <xf numFmtId="0" fontId="7" fillId="4" borderId="0" xfId="0" applyFont="1" applyFill="1" applyAlignment="1" applyProtection="1"/>
    <xf numFmtId="0" fontId="9" fillId="0" borderId="2" xfId="0" applyFont="1" applyBorder="1" applyAlignment="1">
      <alignment vertical="top" wrapText="1"/>
    </xf>
    <xf numFmtId="0" fontId="9" fillId="0" borderId="2" xfId="0" applyFont="1" applyBorder="1" applyAlignment="1">
      <alignment horizontal="center" vertical="top" wrapText="1"/>
    </xf>
    <xf numFmtId="0" fontId="12" fillId="0" borderId="2" xfId="0" applyFont="1" applyBorder="1" applyAlignment="1" applyProtection="1">
      <alignment horizontal="center" vertical="top" wrapText="1"/>
    </xf>
    <xf numFmtId="0" fontId="0" fillId="0" borderId="2" xfId="0" applyBorder="1" applyAlignment="1">
      <alignment vertical="top" wrapText="1"/>
    </xf>
    <xf numFmtId="0" fontId="60" fillId="0" borderId="2" xfId="0" applyFont="1" applyBorder="1" applyAlignment="1">
      <alignment horizontal="center" vertical="top" wrapText="1"/>
    </xf>
    <xf numFmtId="0" fontId="9" fillId="0" borderId="4" xfId="0" applyFont="1" applyBorder="1" applyAlignment="1" applyProtection="1">
      <alignment horizontal="center" wrapText="1"/>
    </xf>
    <xf numFmtId="0" fontId="0" fillId="0" borderId="23" xfId="0" applyBorder="1" applyAlignment="1">
      <alignment horizontal="center" wrapText="1"/>
    </xf>
    <xf numFmtId="0" fontId="0" fillId="0" borderId="0" xfId="0" applyBorder="1" applyAlignment="1"/>
    <xf numFmtId="0" fontId="43" fillId="4" borderId="0" xfId="0" applyFont="1" applyFill="1" applyAlignment="1" applyProtection="1"/>
    <xf numFmtId="0" fontId="43" fillId="4" borderId="2" xfId="0" applyFont="1" applyFill="1" applyBorder="1" applyAlignment="1" applyProtection="1"/>
    <xf numFmtId="0" fontId="60" fillId="0" borderId="9" xfId="0" applyFont="1" applyBorder="1" applyAlignment="1" applyProtection="1">
      <alignment horizontal="center" vertical="top" wrapText="1"/>
    </xf>
    <xf numFmtId="0" fontId="0" fillId="0" borderId="20" xfId="0" applyBorder="1" applyAlignment="1">
      <alignment horizontal="center" vertical="top" wrapText="1"/>
    </xf>
    <xf numFmtId="0" fontId="0" fillId="0" borderId="8" xfId="0" applyBorder="1" applyAlignment="1">
      <alignment horizontal="center" vertical="top" wrapText="1"/>
    </xf>
    <xf numFmtId="0" fontId="0" fillId="0" borderId="17" xfId="0" applyBorder="1" applyAlignment="1" applyProtection="1"/>
    <xf numFmtId="0" fontId="0" fillId="0" borderId="7" xfId="0" applyBorder="1" applyAlignment="1" applyProtection="1"/>
    <xf numFmtId="0" fontId="9" fillId="0" borderId="2" xfId="0" applyFont="1" applyBorder="1" applyAlignment="1" applyProtection="1"/>
    <xf numFmtId="0" fontId="32" fillId="0" borderId="0" xfId="0" applyFont="1" applyAlignment="1" applyProtection="1">
      <alignment horizontal="left" wrapText="1"/>
    </xf>
    <xf numFmtId="0" fontId="9" fillId="0" borderId="0" xfId="0" applyFont="1" applyAlignment="1" applyProtection="1">
      <alignment horizontal="left" wrapText="1"/>
    </xf>
    <xf numFmtId="0" fontId="9" fillId="0" borderId="17" xfId="0" applyFont="1" applyBorder="1" applyAlignment="1" applyProtection="1">
      <alignment horizontal="left" vertical="top"/>
    </xf>
    <xf numFmtId="0" fontId="0" fillId="0" borderId="19" xfId="0" applyBorder="1" applyAlignment="1"/>
    <xf numFmtId="0" fontId="0" fillId="0" borderId="7" xfId="0" applyBorder="1" applyAlignment="1"/>
    <xf numFmtId="0" fontId="60" fillId="0" borderId="9" xfId="0" applyFont="1" applyBorder="1" applyAlignment="1" applyProtection="1">
      <alignment vertical="top" wrapText="1"/>
    </xf>
    <xf numFmtId="0" fontId="0" fillId="0" borderId="20" xfId="0" applyBorder="1" applyAlignment="1">
      <alignment vertical="top" wrapText="1"/>
    </xf>
    <xf numFmtId="0" fontId="0" fillId="0" borderId="8" xfId="0" applyBorder="1" applyAlignment="1">
      <alignment vertical="top" wrapText="1"/>
    </xf>
    <xf numFmtId="0" fontId="17" fillId="0" borderId="2" xfId="0" applyFont="1" applyBorder="1" applyAlignment="1" applyProtection="1">
      <alignment horizontal="left" vertical="top" wrapText="1"/>
    </xf>
    <xf numFmtId="0" fontId="60" fillId="0" borderId="20" xfId="0" applyFont="1" applyBorder="1" applyAlignment="1" applyProtection="1">
      <alignment vertical="top" wrapText="1"/>
    </xf>
    <xf numFmtId="0" fontId="59" fillId="0" borderId="0" xfId="0" applyFont="1" applyAlignment="1" applyProtection="1">
      <alignment vertical="top" wrapText="1"/>
    </xf>
    <xf numFmtId="0" fontId="12" fillId="0" borderId="9" xfId="0" applyFont="1" applyBorder="1" applyAlignment="1" applyProtection="1">
      <alignment vertical="top" wrapText="1"/>
    </xf>
    <xf numFmtId="0" fontId="12" fillId="0" borderId="20" xfId="0" applyFont="1" applyBorder="1" applyAlignment="1">
      <alignment vertical="top" wrapText="1"/>
    </xf>
    <xf numFmtId="0" fontId="9" fillId="0" borderId="17" xfId="0" applyFont="1" applyBorder="1" applyAlignment="1" applyProtection="1">
      <alignment horizontal="center" vertical="top" wrapText="1"/>
    </xf>
    <xf numFmtId="0" fontId="9" fillId="0" borderId="19" xfId="0" applyFont="1" applyBorder="1" applyAlignment="1">
      <alignment wrapText="1"/>
    </xf>
    <xf numFmtId="0" fontId="12" fillId="0" borderId="9" xfId="0" applyFont="1" applyBorder="1" applyAlignment="1" applyProtection="1">
      <alignment horizontal="center" vertical="top" wrapText="1"/>
    </xf>
    <xf numFmtId="0" fontId="22" fillId="0" borderId="0" xfId="0" applyFont="1" applyBorder="1" applyAlignment="1" applyProtection="1">
      <alignment horizontal="center" vertical="top" wrapText="1"/>
    </xf>
    <xf numFmtId="0" fontId="0" fillId="0" borderId="0" xfId="0" applyAlignment="1" applyProtection="1">
      <alignment horizontal="center" wrapText="1"/>
    </xf>
    <xf numFmtId="0" fontId="9" fillId="0" borderId="2" xfId="0" applyFont="1" applyBorder="1" applyAlignment="1" applyProtection="1">
      <alignment vertical="top" wrapText="1"/>
    </xf>
    <xf numFmtId="0" fontId="0" fillId="0" borderId="2" xfId="0" applyBorder="1" applyAlignment="1" applyProtection="1">
      <alignment horizontal="center" vertical="top" wrapText="1"/>
    </xf>
    <xf numFmtId="0" fontId="0" fillId="0" borderId="0" xfId="0" applyBorder="1" applyAlignment="1" applyProtection="1">
      <alignment wrapText="1"/>
    </xf>
    <xf numFmtId="0" fontId="0" fillId="0" borderId="21" xfId="0" applyBorder="1" applyAlignment="1" applyProtection="1">
      <alignment horizontal="center" vertical="top"/>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0" fillId="0" borderId="22" xfId="0" applyBorder="1" applyAlignment="1"/>
    <xf numFmtId="0" fontId="9" fillId="0" borderId="0" xfId="0" applyFont="1" applyBorder="1" applyAlignment="1" applyProtection="1">
      <alignment horizontal="left" wrapText="1"/>
    </xf>
    <xf numFmtId="0" fontId="0" fillId="0" borderId="0" xfId="0" applyAlignment="1">
      <alignment horizontal="left" wrapText="1"/>
    </xf>
    <xf numFmtId="0" fontId="39" fillId="0" borderId="0" xfId="0" applyFont="1" applyAlignment="1" applyProtection="1">
      <alignment vertical="center" wrapText="1"/>
    </xf>
    <xf numFmtId="0" fontId="0" fillId="0" borderId="0" xfId="0" applyAlignment="1">
      <alignment vertical="center" wrapText="1"/>
    </xf>
    <xf numFmtId="0" fontId="0" fillId="0" borderId="0" xfId="0" applyBorder="1" applyAlignment="1" applyProtection="1">
      <alignment horizontal="center" wrapText="1"/>
    </xf>
    <xf numFmtId="0" fontId="9" fillId="4" borderId="2" xfId="0" applyFont="1" applyFill="1" applyBorder="1" applyAlignment="1" applyProtection="1"/>
    <xf numFmtId="0" fontId="0" fillId="4" borderId="2" xfId="0" applyFill="1" applyBorder="1" applyAlignment="1"/>
    <xf numFmtId="0" fontId="36" fillId="0" borderId="0" xfId="0" applyFont="1" applyAlignment="1">
      <alignment vertical="top" wrapText="1"/>
    </xf>
    <xf numFmtId="0" fontId="9" fillId="0" borderId="0" xfId="0" applyFont="1" applyAlignment="1">
      <alignment vertical="top" wrapText="1"/>
    </xf>
    <xf numFmtId="0" fontId="0" fillId="0" borderId="8" xfId="0" applyBorder="1" applyAlignment="1">
      <alignment horizontal="left" vertical="top" wrapText="1"/>
    </xf>
    <xf numFmtId="0" fontId="9" fillId="0" borderId="0" xfId="0" applyFont="1" applyFill="1" applyAlignment="1" applyProtection="1">
      <alignment wrapText="1"/>
    </xf>
    <xf numFmtId="0" fontId="8"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0" fillId="0" borderId="0" xfId="0" applyAlignment="1">
      <alignment horizontal="left" vertical="top" wrapText="1"/>
    </xf>
    <xf numFmtId="0" fontId="9" fillId="0" borderId="0" xfId="0" applyFont="1" applyAlignment="1" applyProtection="1">
      <alignment horizontal="center" wrapText="1"/>
    </xf>
    <xf numFmtId="0" fontId="9" fillId="0" borderId="0" xfId="0" applyFont="1" applyAlignment="1" applyProtection="1">
      <alignment horizontal="center" vertical="center"/>
    </xf>
    <xf numFmtId="0" fontId="69" fillId="0" borderId="9" xfId="0" applyFont="1" applyBorder="1" applyAlignment="1" applyProtection="1">
      <alignment horizontal="center" wrapText="1"/>
    </xf>
    <xf numFmtId="0" fontId="69" fillId="0" borderId="8" xfId="0" applyFont="1" applyBorder="1" applyAlignment="1" applyProtection="1">
      <alignment horizontal="center" wrapText="1"/>
    </xf>
    <xf numFmtId="0" fontId="6" fillId="0" borderId="2" xfId="0" applyFont="1" applyBorder="1" applyAlignment="1" applyProtection="1">
      <alignment horizontal="center" vertical="top" wrapText="1"/>
    </xf>
    <xf numFmtId="0" fontId="6" fillId="0" borderId="2" xfId="0" applyFont="1" applyBorder="1" applyAlignment="1">
      <alignment wrapText="1"/>
    </xf>
    <xf numFmtId="0" fontId="6" fillId="0" borderId="2" xfId="0" applyFont="1" applyBorder="1" applyAlignment="1">
      <alignment horizontal="center" vertical="top" wrapText="1"/>
    </xf>
    <xf numFmtId="0" fontId="9" fillId="0" borderId="2" xfId="0" applyFont="1" applyBorder="1" applyAlignment="1" applyProtection="1">
      <alignment horizontal="center"/>
    </xf>
    <xf numFmtId="0" fontId="9" fillId="0" borderId="2" xfId="0" applyFont="1" applyBorder="1" applyAlignment="1">
      <alignment horizontal="center"/>
    </xf>
    <xf numFmtId="0" fontId="14" fillId="0" borderId="0" xfId="0" applyFont="1" applyAlignment="1">
      <alignment wrapText="1"/>
    </xf>
    <xf numFmtId="0" fontId="43" fillId="4" borderId="2" xfId="0" applyFont="1" applyFill="1" applyBorder="1" applyAlignment="1" applyProtection="1">
      <alignment wrapText="1"/>
    </xf>
    <xf numFmtId="0" fontId="0" fillId="0" borderId="2" xfId="0" applyBorder="1" applyAlignment="1">
      <alignment wrapText="1"/>
    </xf>
    <xf numFmtId="0" fontId="14" fillId="0" borderId="0" xfId="0" applyFont="1" applyAlignment="1">
      <alignment vertical="top" wrapText="1"/>
    </xf>
    <xf numFmtId="0" fontId="0" fillId="0" borderId="19" xfId="0" applyBorder="1" applyAlignment="1" applyProtection="1"/>
    <xf numFmtId="0" fontId="0" fillId="0" borderId="2" xfId="0" applyBorder="1" applyAlignment="1" applyProtection="1"/>
    <xf numFmtId="0" fontId="21" fillId="0" borderId="9" xfId="0" applyFont="1" applyBorder="1" applyAlignment="1" applyProtection="1">
      <alignment horizontal="center" vertical="top" wrapText="1"/>
    </xf>
    <xf numFmtId="0" fontId="21" fillId="0" borderId="8" xfId="0" applyFont="1" applyBorder="1" applyAlignment="1" applyProtection="1">
      <alignment horizontal="center" vertical="top" wrapText="1"/>
    </xf>
    <xf numFmtId="0" fontId="43" fillId="4" borderId="2" xfId="0" applyFont="1" applyFill="1" applyBorder="1" applyAlignment="1" applyProtection="1">
      <alignment horizontal="left" vertical="top" wrapText="1"/>
    </xf>
    <xf numFmtId="0" fontId="53" fillId="0" borderId="2" xfId="0" applyFont="1" applyBorder="1" applyAlignment="1">
      <alignment wrapText="1"/>
    </xf>
    <xf numFmtId="0" fontId="8" fillId="0" borderId="2" xfId="0" applyFont="1" applyFill="1" applyBorder="1" applyAlignment="1" applyProtection="1">
      <alignment vertical="top" wrapText="1"/>
    </xf>
    <xf numFmtId="0" fontId="9" fillId="0" borderId="0" xfId="0" applyFont="1" applyFill="1" applyBorder="1" applyAlignment="1" applyProtection="1">
      <alignment vertical="top"/>
    </xf>
    <xf numFmtId="0" fontId="0" fillId="0" borderId="0" xfId="0" applyFill="1" applyBorder="1" applyAlignment="1"/>
    <xf numFmtId="0" fontId="23" fillId="0" borderId="2" xfId="0" applyFont="1" applyBorder="1" applyAlignment="1" applyProtection="1">
      <alignment horizontal="center" vertical="top" wrapText="1"/>
    </xf>
    <xf numFmtId="0" fontId="23" fillId="0" borderId="17" xfId="0" applyFont="1" applyBorder="1" applyAlignment="1" applyProtection="1">
      <alignment horizontal="center" vertical="top" wrapText="1"/>
    </xf>
    <xf numFmtId="0" fontId="59" fillId="0" borderId="19" xfId="0" applyFont="1" applyBorder="1" applyAlignment="1">
      <alignment horizontal="center" vertical="top" wrapText="1"/>
    </xf>
    <xf numFmtId="0" fontId="59" fillId="0" borderId="7" xfId="0" applyFont="1" applyBorder="1" applyAlignment="1">
      <alignment horizontal="center" vertical="top" wrapText="1"/>
    </xf>
    <xf numFmtId="0" fontId="59" fillId="0" borderId="8" xfId="0" applyFont="1" applyBorder="1" applyAlignment="1">
      <alignment horizontal="center" wrapText="1"/>
    </xf>
    <xf numFmtId="0" fontId="9" fillId="0" borderId="0" xfId="0" applyFont="1" applyBorder="1" applyAlignment="1" applyProtection="1">
      <alignment vertical="top"/>
    </xf>
    <xf numFmtId="0" fontId="0" fillId="0" borderId="0" xfId="0" applyAlignment="1">
      <alignment vertical="top"/>
    </xf>
    <xf numFmtId="0" fontId="24" fillId="0" borderId="0" xfId="0" applyFont="1" applyBorder="1" applyAlignment="1" applyProtection="1">
      <alignment vertical="top" wrapText="1"/>
    </xf>
    <xf numFmtId="0" fontId="8" fillId="0" borderId="4" xfId="0" applyFont="1" applyBorder="1" applyAlignment="1" applyProtection="1">
      <alignment vertical="top" wrapText="1"/>
    </xf>
    <xf numFmtId="0" fontId="9" fillId="0" borderId="4" xfId="0" applyFont="1" applyBorder="1" applyAlignment="1" applyProtection="1">
      <alignment vertical="top" wrapText="1"/>
    </xf>
    <xf numFmtId="0" fontId="0" fillId="0" borderId="2" xfId="0" applyBorder="1" applyAlignment="1" applyProtection="1">
      <alignment wrapText="1"/>
    </xf>
    <xf numFmtId="0" fontId="5" fillId="4" borderId="0" xfId="0" applyFont="1" applyFill="1" applyBorder="1" applyAlignment="1" applyProtection="1">
      <alignment horizontal="left" vertical="top" wrapText="1"/>
    </xf>
    <xf numFmtId="0" fontId="16" fillId="0" borderId="0" xfId="0" applyFont="1" applyBorder="1" applyAlignment="1" applyProtection="1">
      <alignment vertical="top" wrapText="1"/>
    </xf>
    <xf numFmtId="0" fontId="25" fillId="4" borderId="0" xfId="0" applyFont="1" applyFill="1" applyBorder="1" applyAlignment="1" applyProtection="1">
      <alignment vertical="top" wrapText="1"/>
    </xf>
    <xf numFmtId="0" fontId="13" fillId="4" borderId="0" xfId="0" applyFont="1" applyFill="1" applyAlignment="1" applyProtection="1">
      <alignment wrapText="1"/>
    </xf>
    <xf numFmtId="0" fontId="32" fillId="0" borderId="0" xfId="0" applyFont="1" applyAlignment="1" applyProtection="1">
      <alignment wrapText="1"/>
    </xf>
    <xf numFmtId="0" fontId="33" fillId="0" borderId="0" xfId="0" applyFont="1" applyAlignment="1">
      <alignment wrapText="1"/>
    </xf>
    <xf numFmtId="0" fontId="6" fillId="0" borderId="2" xfId="0" applyFont="1" applyBorder="1" applyAlignment="1" applyProtection="1">
      <alignment wrapText="1"/>
    </xf>
    <xf numFmtId="0" fontId="6" fillId="0" borderId="0" xfId="0" applyFont="1" applyAlignment="1" applyProtection="1">
      <alignment horizontal="left" vertical="top" wrapText="1"/>
    </xf>
    <xf numFmtId="0" fontId="20" fillId="0" borderId="0" xfId="0" applyFont="1" applyAlignment="1" applyProtection="1">
      <alignment vertical="top" wrapText="1"/>
    </xf>
    <xf numFmtId="0" fontId="5" fillId="4" borderId="2" xfId="0" applyFont="1" applyFill="1" applyBorder="1" applyAlignment="1" applyProtection="1">
      <alignment horizontal="left" vertical="top" wrapText="1"/>
    </xf>
    <xf numFmtId="0" fontId="16" fillId="0" borderId="2" xfId="0" applyFont="1" applyBorder="1" applyAlignment="1" applyProtection="1">
      <alignment vertical="top" wrapText="1"/>
    </xf>
    <xf numFmtId="0" fontId="0" fillId="0" borderId="2" xfId="0" applyBorder="1" applyAlignment="1"/>
    <xf numFmtId="0" fontId="0" fillId="0" borderId="2" xfId="0" applyBorder="1" applyAlignment="1" applyProtection="1">
      <alignment vertical="top" wrapText="1"/>
    </xf>
    <xf numFmtId="0" fontId="8" fillId="0" borderId="0" xfId="0" applyFont="1" applyFill="1" applyBorder="1" applyAlignment="1" applyProtection="1">
      <alignment wrapText="1"/>
    </xf>
    <xf numFmtId="0" fontId="8" fillId="0" borderId="0" xfId="0" applyFont="1" applyBorder="1" applyAlignment="1">
      <alignment wrapText="1"/>
    </xf>
    <xf numFmtId="0" fontId="43" fillId="4" borderId="17" xfId="0" applyFont="1" applyFill="1" applyBorder="1" applyAlignment="1" applyProtection="1">
      <alignment horizontal="left" vertical="top"/>
    </xf>
    <xf numFmtId="0" fontId="53" fillId="0" borderId="19" xfId="0" applyFont="1" applyBorder="1" applyAlignment="1" applyProtection="1">
      <alignment vertical="top"/>
    </xf>
    <xf numFmtId="0" fontId="53" fillId="0" borderId="7" xfId="0" applyFont="1" applyBorder="1" applyAlignment="1" applyProtection="1">
      <alignment vertical="top"/>
    </xf>
    <xf numFmtId="0" fontId="49" fillId="4" borderId="0" xfId="0" applyFont="1" applyFill="1" applyAlignment="1" applyProtection="1">
      <alignment horizontal="center"/>
    </xf>
    <xf numFmtId="0" fontId="9" fillId="0" borderId="0" xfId="0" applyFont="1" applyFill="1" applyAlignment="1" applyProtection="1"/>
    <xf numFmtId="0" fontId="16" fillId="0" borderId="0" xfId="0" applyFont="1" applyAlignment="1">
      <alignment vertical="top" wrapText="1"/>
    </xf>
    <xf numFmtId="0" fontId="16" fillId="0" borderId="0" xfId="0" applyFont="1" applyAlignment="1">
      <alignment wrapText="1"/>
    </xf>
    <xf numFmtId="0" fontId="26" fillId="0" borderId="0" xfId="0" applyFont="1" applyAlignment="1">
      <alignment vertical="top" wrapText="1"/>
    </xf>
    <xf numFmtId="0" fontId="43" fillId="4" borderId="0" xfId="0" applyFont="1" applyFill="1" applyBorder="1" applyAlignment="1" applyProtection="1">
      <alignment horizontal="left" vertical="top" wrapText="1"/>
    </xf>
    <xf numFmtId="0" fontId="0" fillId="0" borderId="0" xfId="0" applyFill="1" applyAlignment="1" applyProtection="1">
      <alignment vertical="top" wrapText="1"/>
    </xf>
    <xf numFmtId="0" fontId="8" fillId="0" borderId="0" xfId="0" applyFont="1" applyAlignment="1" applyProtection="1">
      <alignment horizontal="left" wrapText="1"/>
    </xf>
    <xf numFmtId="0" fontId="13" fillId="0" borderId="0" xfId="0" applyFont="1" applyAlignment="1">
      <alignment horizontal="left" wrapText="1"/>
    </xf>
    <xf numFmtId="0" fontId="15" fillId="0" borderId="0" xfId="0" applyFont="1" applyBorder="1" applyAlignment="1">
      <alignment horizontal="justify" vertical="top" wrapText="1"/>
    </xf>
    <xf numFmtId="0" fontId="54" fillId="4" borderId="17" xfId="0" applyFont="1" applyFill="1" applyBorder="1" applyAlignment="1" applyProtection="1">
      <alignment horizontal="left" vertical="top"/>
    </xf>
    <xf numFmtId="0" fontId="55" fillId="0" borderId="19" xfId="0" applyFont="1" applyBorder="1" applyAlignment="1" applyProtection="1">
      <alignment vertical="top"/>
    </xf>
    <xf numFmtId="0" fontId="55" fillId="0" borderId="7" xfId="0" applyFont="1" applyBorder="1" applyAlignment="1" applyProtection="1">
      <alignment vertical="top"/>
    </xf>
    <xf numFmtId="0" fontId="15" fillId="0" borderId="0" xfId="0" applyFont="1" applyBorder="1" applyAlignment="1">
      <alignment vertical="top" wrapText="1"/>
    </xf>
    <xf numFmtId="0" fontId="54" fillId="4" borderId="0" xfId="0" applyFont="1" applyFill="1" applyBorder="1" applyAlignment="1" applyProtection="1">
      <alignment horizontal="left" vertical="top" wrapText="1"/>
    </xf>
    <xf numFmtId="0" fontId="52" fillId="0" borderId="0" xfId="0" applyFont="1" applyAlignment="1">
      <alignment wrapText="1"/>
    </xf>
    <xf numFmtId="0" fontId="52" fillId="0" borderId="11" xfId="0" applyFont="1" applyBorder="1" applyAlignment="1">
      <alignment wrapText="1"/>
    </xf>
    <xf numFmtId="0" fontId="54" fillId="4" borderId="19" xfId="0" applyFont="1" applyFill="1" applyBorder="1" applyAlignment="1" applyProtection="1">
      <alignment horizontal="left" vertical="top"/>
    </xf>
    <xf numFmtId="0" fontId="54" fillId="4" borderId="7" xfId="0" applyFont="1" applyFill="1" applyBorder="1" applyAlignment="1" applyProtection="1">
      <alignment horizontal="left" vertical="top"/>
    </xf>
    <xf numFmtId="0" fontId="29" fillId="0" borderId="4"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8" fillId="4" borderId="3" xfId="0" applyFont="1" applyFill="1" applyBorder="1" applyAlignment="1" applyProtection="1">
      <alignment vertical="center"/>
    </xf>
    <xf numFmtId="0" fontId="28" fillId="4" borderId="4" xfId="0" applyFont="1" applyFill="1" applyBorder="1" applyAlignment="1" applyProtection="1">
      <alignment vertical="center"/>
    </xf>
    <xf numFmtId="0" fontId="28" fillId="4" borderId="18" xfId="0" applyFont="1" applyFill="1" applyBorder="1" applyAlignment="1" applyProtection="1">
      <alignment vertical="center"/>
    </xf>
    <xf numFmtId="0" fontId="28" fillId="4" borderId="10" xfId="0" applyFont="1" applyFill="1" applyBorder="1" applyAlignment="1" applyProtection="1">
      <alignment vertical="center"/>
    </xf>
    <xf numFmtId="0" fontId="28" fillId="4" borderId="11" xfId="0" applyFont="1" applyFill="1" applyBorder="1" applyAlignment="1" applyProtection="1">
      <alignment vertical="center"/>
    </xf>
    <xf numFmtId="0" fontId="28" fillId="4" borderId="12" xfId="0" applyFont="1" applyFill="1" applyBorder="1" applyAlignment="1" applyProtection="1">
      <alignment vertical="center"/>
    </xf>
    <xf numFmtId="0" fontId="5" fillId="4" borderId="0" xfId="0" applyFont="1" applyFill="1" applyBorder="1" applyAlignment="1">
      <alignment horizontal="left" vertical="top" wrapText="1"/>
    </xf>
    <xf numFmtId="0" fontId="8" fillId="0" borderId="0" xfId="0" applyFont="1" applyAlignment="1" applyProtection="1">
      <alignment horizontal="left" vertical="top" wrapText="1"/>
    </xf>
    <xf numFmtId="0" fontId="54" fillId="4" borderId="17" xfId="0" applyFont="1" applyFill="1" applyBorder="1" applyAlignment="1" applyProtection="1">
      <alignment horizontal="left" vertical="top" wrapText="1"/>
    </xf>
    <xf numFmtId="0" fontId="55" fillId="0" borderId="19" xfId="0" applyFont="1" applyBorder="1" applyAlignment="1" applyProtection="1">
      <alignment vertical="top" wrapText="1"/>
    </xf>
    <xf numFmtId="0" fontId="55" fillId="0" borderId="7" xfId="0" applyFont="1" applyBorder="1" applyAlignment="1" applyProtection="1">
      <alignment vertical="top" wrapText="1"/>
    </xf>
    <xf numFmtId="0" fontId="0" fillId="0" borderId="3" xfId="0" applyBorder="1" applyAlignment="1" applyProtection="1">
      <alignment vertical="top" wrapText="1"/>
    </xf>
    <xf numFmtId="0" fontId="0" fillId="0" borderId="4" xfId="0" applyBorder="1" applyAlignment="1">
      <alignment vertical="top" wrapText="1"/>
    </xf>
    <xf numFmtId="0" fontId="0" fillId="0" borderId="18"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71" fillId="4" borderId="3" xfId="0" applyFont="1" applyFill="1" applyBorder="1" applyAlignment="1" applyProtection="1">
      <alignment horizontal="left" vertical="top" wrapText="1"/>
    </xf>
    <xf numFmtId="0" fontId="67" fillId="0" borderId="4" xfId="0" applyFont="1" applyBorder="1" applyAlignment="1" applyProtection="1">
      <alignment horizontal="left" vertical="top" wrapText="1"/>
    </xf>
    <xf numFmtId="0" fontId="67" fillId="0" borderId="18" xfId="0" applyFont="1" applyBorder="1" applyAlignment="1" applyProtection="1">
      <alignment horizontal="left" vertical="top" wrapText="1"/>
    </xf>
    <xf numFmtId="0" fontId="27" fillId="0" borderId="21" xfId="0" applyFont="1" applyBorder="1" applyAlignment="1">
      <alignment horizontal="left" vertical="top" wrapText="1"/>
    </xf>
    <xf numFmtId="0" fontId="27" fillId="0" borderId="0" xfId="0" applyFont="1" applyBorder="1" applyAlignment="1">
      <alignment horizontal="left" vertical="top" wrapText="1"/>
    </xf>
    <xf numFmtId="0" fontId="27" fillId="0" borderId="22"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3" fillId="0" borderId="0" xfId="0" applyFont="1" applyAlignment="1">
      <alignment vertical="center" wrapText="1"/>
    </xf>
    <xf numFmtId="0" fontId="14" fillId="0" borderId="0" xfId="0" applyFont="1" applyBorder="1" applyAlignment="1">
      <alignment wrapText="1"/>
    </xf>
    <xf numFmtId="0" fontId="6" fillId="0" borderId="0" xfId="0" applyFont="1" applyBorder="1" applyAlignment="1" applyProtection="1">
      <alignment wrapText="1"/>
    </xf>
    <xf numFmtId="0" fontId="1" fillId="0" borderId="0" xfId="0" applyFont="1" applyBorder="1" applyAlignment="1">
      <alignment wrapText="1"/>
    </xf>
    <xf numFmtId="0" fontId="8" fillId="0" borderId="0" xfId="0" applyFont="1" applyAlignment="1" applyProtection="1">
      <alignment vertical="center" wrapText="1" shrinkToFit="1"/>
    </xf>
    <xf numFmtId="0" fontId="0" fillId="0" borderId="0" xfId="0" applyAlignment="1">
      <alignment vertical="center" wrapText="1" shrinkToFit="1"/>
    </xf>
    <xf numFmtId="0" fontId="9" fillId="0" borderId="17" xfId="0" applyFont="1" applyBorder="1" applyAlignment="1" applyProtection="1">
      <alignment horizontal="center" wrapText="1"/>
    </xf>
    <xf numFmtId="0" fontId="0" fillId="0" borderId="19" xfId="0" applyBorder="1" applyAlignment="1">
      <alignment wrapText="1"/>
    </xf>
    <xf numFmtId="0" fontId="8" fillId="0" borderId="0" xfId="0" applyFont="1" applyBorder="1" applyAlignment="1" applyProtection="1">
      <alignment horizontal="left" vertical="top" wrapText="1"/>
    </xf>
    <xf numFmtId="0" fontId="13" fillId="0" borderId="0" xfId="0" applyFont="1" applyAlignment="1">
      <alignment wrapText="1"/>
    </xf>
    <xf numFmtId="0" fontId="0" fillId="0" borderId="9" xfId="0" applyBorder="1" applyAlignment="1" applyProtection="1">
      <alignment horizontal="center" vertical="top" wrapText="1"/>
    </xf>
    <xf numFmtId="0" fontId="0" fillId="0" borderId="8" xfId="0" applyBorder="1" applyAlignment="1" applyProtection="1">
      <alignment horizontal="center" vertical="top" wrapText="1"/>
    </xf>
    <xf numFmtId="0" fontId="12" fillId="0" borderId="20" xfId="0" applyFont="1" applyBorder="1" applyAlignment="1" applyProtection="1">
      <alignment vertical="top" wrapText="1"/>
    </xf>
    <xf numFmtId="0" fontId="0" fillId="0" borderId="8" xfId="0" applyBorder="1" applyAlignment="1" applyProtection="1">
      <alignment horizontal="left" vertical="top" wrapText="1"/>
    </xf>
    <xf numFmtId="0" fontId="6" fillId="0" borderId="0" xfId="0" applyFont="1" applyBorder="1" applyAlignment="1" applyProtection="1">
      <alignment horizontal="left" wrapText="1"/>
    </xf>
    <xf numFmtId="0" fontId="20" fillId="0" borderId="0" xfId="0" applyFont="1" applyBorder="1" applyAlignment="1">
      <alignment vertical="top" wrapText="1"/>
    </xf>
    <xf numFmtId="0" fontId="20" fillId="0" borderId="0" xfId="0" applyFont="1" applyBorder="1" applyAlignment="1"/>
    <xf numFmtId="0" fontId="27" fillId="0" borderId="0" xfId="0" applyFont="1" applyAlignment="1">
      <alignment vertical="top" wrapText="1"/>
    </xf>
    <xf numFmtId="0" fontId="8" fillId="0" borderId="0" xfId="0" applyFont="1" applyFill="1" applyBorder="1" applyAlignment="1" applyProtection="1">
      <alignment vertical="top" wrapText="1"/>
    </xf>
    <xf numFmtId="0" fontId="13" fillId="0" borderId="0" xfId="0" applyFont="1" applyFill="1" applyBorder="1" applyAlignment="1">
      <alignment vertical="top" wrapText="1"/>
    </xf>
    <xf numFmtId="0" fontId="14" fillId="0" borderId="0" xfId="0" applyFont="1" applyAlignment="1">
      <alignment vertical="center" wrapText="1"/>
    </xf>
    <xf numFmtId="0" fontId="13" fillId="0" borderId="0" xfId="0" applyFont="1" applyAlignment="1">
      <alignment vertical="top" wrapText="1"/>
    </xf>
    <xf numFmtId="0" fontId="5" fillId="4" borderId="3" xfId="0" applyFont="1" applyFill="1" applyBorder="1" applyAlignment="1" applyProtection="1">
      <alignment horizontal="left" vertical="top"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8" fillId="0" borderId="0" xfId="0" applyFont="1" applyFill="1" applyAlignment="1" applyProtection="1">
      <alignment wrapText="1"/>
    </xf>
    <xf numFmtId="0" fontId="0" fillId="0" borderId="0" xfId="0" applyFill="1" applyAlignment="1" applyProtection="1">
      <alignment wrapText="1"/>
    </xf>
  </cellXfs>
  <cellStyles count="2">
    <cellStyle name="Normal" xfId="0" builtinId="0"/>
    <cellStyle name="Percent" xfId="1" builtinId="5"/>
  </cellStyles>
  <dxfs count="21">
    <dxf>
      <fill>
        <patternFill>
          <bgColor indexed="11"/>
        </patternFill>
      </fill>
    </dxf>
    <dxf>
      <font>
        <b/>
        <i val="0"/>
        <condense val="0"/>
        <extend val="0"/>
      </font>
      <fill>
        <patternFill>
          <bgColor indexed="11"/>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ill>
        <patternFill>
          <bgColor indexed="11"/>
        </patternFill>
      </fill>
    </dxf>
    <dxf>
      <font>
        <b/>
        <i val="0"/>
        <condense val="0"/>
        <extend val="0"/>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64"/>
  <sheetViews>
    <sheetView tabSelected="1" topLeftCell="A838" workbookViewId="0">
      <selection activeCell="B846" sqref="B846:L847"/>
    </sheetView>
  </sheetViews>
  <sheetFormatPr defaultRowHeight="12.75" x14ac:dyDescent="0.2"/>
  <cols>
    <col min="1" max="1" width="8.33203125" style="2" customWidth="1"/>
    <col min="2" max="10" width="9.33203125" style="2"/>
    <col min="11" max="11" width="12" style="2" customWidth="1"/>
    <col min="12" max="12" width="9.33203125" style="2"/>
    <col min="13" max="13" width="11.83203125" style="1" customWidth="1"/>
    <col min="14" max="18" width="12.83203125" style="2" customWidth="1"/>
    <col min="19" max="19" width="11.5" style="2" customWidth="1"/>
    <col min="20" max="23" width="9.33203125" style="2"/>
    <col min="33" max="33" width="9.33203125" style="1"/>
  </cols>
  <sheetData>
    <row r="1" spans="1:33" ht="24.75" customHeight="1" x14ac:dyDescent="0.2">
      <c r="A1" s="239" t="s">
        <v>402</v>
      </c>
      <c r="B1" s="240"/>
      <c r="C1" s="240"/>
      <c r="D1" s="240"/>
      <c r="E1" s="240"/>
      <c r="F1" s="240"/>
      <c r="G1" s="240"/>
      <c r="H1" s="240"/>
      <c r="I1" s="240"/>
      <c r="J1" s="240"/>
      <c r="K1" s="240"/>
      <c r="L1" s="240"/>
    </row>
    <row r="2" spans="1:33" ht="24.75" customHeight="1" x14ac:dyDescent="0.2">
      <c r="A2" s="241"/>
      <c r="B2" s="241"/>
      <c r="C2" s="241"/>
      <c r="D2" s="241"/>
      <c r="E2" s="241"/>
      <c r="F2" s="241"/>
      <c r="G2" s="241"/>
      <c r="H2" s="241"/>
      <c r="I2" s="241"/>
      <c r="J2" s="241"/>
      <c r="K2" s="241"/>
      <c r="L2" s="241"/>
    </row>
    <row r="3" spans="1:33" ht="19.5" x14ac:dyDescent="0.2">
      <c r="A3" s="3"/>
      <c r="B3" s="4"/>
      <c r="C3" s="4"/>
      <c r="D3" s="4"/>
      <c r="E3" s="4"/>
      <c r="F3" s="1"/>
      <c r="G3" s="1"/>
      <c r="H3" s="1"/>
      <c r="I3" s="1"/>
      <c r="J3" s="1"/>
      <c r="K3" s="1"/>
      <c r="L3" s="1"/>
    </row>
    <row r="4" spans="1:33" ht="30" customHeight="1" x14ac:dyDescent="0.2">
      <c r="A4" s="251" t="s">
        <v>0</v>
      </c>
      <c r="B4" s="252"/>
      <c r="C4" s="252"/>
      <c r="D4" s="252"/>
      <c r="E4" s="252"/>
      <c r="F4" s="252"/>
      <c r="G4" s="252"/>
      <c r="H4" s="252"/>
      <c r="I4" s="252"/>
      <c r="J4" s="252"/>
      <c r="K4" s="252"/>
      <c r="L4" s="252"/>
      <c r="M4" s="253"/>
      <c r="N4" s="253"/>
      <c r="O4" s="193"/>
      <c r="AG4"/>
    </row>
    <row r="5" spans="1:33" ht="30" customHeight="1" x14ac:dyDescent="0.2">
      <c r="A5" s="252"/>
      <c r="B5" s="252"/>
      <c r="C5" s="252"/>
      <c r="D5" s="252"/>
      <c r="E5" s="252"/>
      <c r="F5" s="252"/>
      <c r="G5" s="252"/>
      <c r="H5" s="252"/>
      <c r="I5" s="252"/>
      <c r="J5" s="252"/>
      <c r="K5" s="252"/>
      <c r="L5" s="252"/>
      <c r="M5" s="253"/>
      <c r="N5" s="253"/>
      <c r="O5" s="193"/>
      <c r="AG5"/>
    </row>
    <row r="6" spans="1:33" ht="30" customHeight="1" x14ac:dyDescent="0.2">
      <c r="A6" s="252"/>
      <c r="B6" s="252"/>
      <c r="C6" s="252"/>
      <c r="D6" s="252"/>
      <c r="E6" s="252"/>
      <c r="F6" s="252"/>
      <c r="G6" s="252"/>
      <c r="H6" s="252"/>
      <c r="I6" s="252"/>
      <c r="J6" s="252"/>
      <c r="K6" s="252"/>
      <c r="L6" s="252"/>
      <c r="M6" s="253"/>
      <c r="N6" s="253"/>
      <c r="O6" s="193"/>
      <c r="AG6"/>
    </row>
    <row r="7" spans="1:33" ht="30" customHeight="1" x14ac:dyDescent="0.2">
      <c r="A7" s="252"/>
      <c r="B7" s="252"/>
      <c r="C7" s="252"/>
      <c r="D7" s="252"/>
      <c r="E7" s="252"/>
      <c r="F7" s="252"/>
      <c r="G7" s="252"/>
      <c r="H7" s="252"/>
      <c r="I7" s="252"/>
      <c r="J7" s="252"/>
      <c r="K7" s="252"/>
      <c r="L7" s="252"/>
      <c r="M7" s="253"/>
      <c r="N7" s="253"/>
      <c r="O7" s="193"/>
      <c r="AG7"/>
    </row>
    <row r="8" spans="1:33" ht="30" customHeight="1" x14ac:dyDescent="0.2">
      <c r="A8" s="252"/>
      <c r="B8" s="252"/>
      <c r="C8" s="252"/>
      <c r="D8" s="252"/>
      <c r="E8" s="252"/>
      <c r="F8" s="252"/>
      <c r="G8" s="252"/>
      <c r="H8" s="252"/>
      <c r="I8" s="252"/>
      <c r="J8" s="252"/>
      <c r="K8" s="252"/>
      <c r="L8" s="252"/>
      <c r="M8" s="253"/>
      <c r="N8" s="253"/>
      <c r="O8" s="193"/>
      <c r="AG8"/>
    </row>
    <row r="9" spans="1:33" ht="30" customHeight="1" x14ac:dyDescent="0.2">
      <c r="A9" s="252"/>
      <c r="B9" s="252"/>
      <c r="C9" s="252"/>
      <c r="D9" s="252"/>
      <c r="E9" s="252"/>
      <c r="F9" s="252"/>
      <c r="G9" s="252"/>
      <c r="H9" s="252"/>
      <c r="I9" s="252"/>
      <c r="J9" s="252"/>
      <c r="K9" s="252"/>
      <c r="L9" s="252"/>
      <c r="M9" s="253"/>
      <c r="N9" s="253"/>
      <c r="O9" s="193"/>
      <c r="AG9"/>
    </row>
    <row r="10" spans="1:33" ht="30" customHeight="1" x14ac:dyDescent="0.2">
      <c r="A10" s="252"/>
      <c r="B10" s="252"/>
      <c r="C10" s="252"/>
      <c r="D10" s="252"/>
      <c r="E10" s="252"/>
      <c r="F10" s="252"/>
      <c r="G10" s="252"/>
      <c r="H10" s="252"/>
      <c r="I10" s="252"/>
      <c r="J10" s="252"/>
      <c r="K10" s="252"/>
      <c r="L10" s="252"/>
      <c r="M10" s="253"/>
      <c r="N10" s="253"/>
      <c r="O10" s="193"/>
      <c r="AG10"/>
    </row>
    <row r="11" spans="1:33" ht="30" customHeight="1" x14ac:dyDescent="0.2">
      <c r="A11" s="252"/>
      <c r="B11" s="252"/>
      <c r="C11" s="252"/>
      <c r="D11" s="252"/>
      <c r="E11" s="252"/>
      <c r="F11" s="252"/>
      <c r="G11" s="252"/>
      <c r="H11" s="252"/>
      <c r="I11" s="252"/>
      <c r="J11" s="252"/>
      <c r="K11" s="252"/>
      <c r="L11" s="252"/>
      <c r="M11" s="253"/>
      <c r="N11" s="253"/>
      <c r="O11" s="193"/>
      <c r="AG11"/>
    </row>
    <row r="12" spans="1:33" ht="30" customHeight="1" x14ac:dyDescent="0.2">
      <c r="A12" s="252"/>
      <c r="B12" s="252"/>
      <c r="C12" s="252"/>
      <c r="D12" s="252"/>
      <c r="E12" s="252"/>
      <c r="F12" s="252"/>
      <c r="G12" s="252"/>
      <c r="H12" s="252"/>
      <c r="I12" s="252"/>
      <c r="J12" s="252"/>
      <c r="K12" s="252"/>
      <c r="L12" s="252"/>
      <c r="M12" s="253"/>
      <c r="N12" s="253"/>
      <c r="O12" s="193"/>
      <c r="AG12"/>
    </row>
    <row r="13" spans="1:33" ht="30" customHeight="1" x14ac:dyDescent="0.2">
      <c r="A13" s="252"/>
      <c r="B13" s="252"/>
      <c r="C13" s="252"/>
      <c r="D13" s="252"/>
      <c r="E13" s="252"/>
      <c r="F13" s="252"/>
      <c r="G13" s="252"/>
      <c r="H13" s="252"/>
      <c r="I13" s="252"/>
      <c r="J13" s="252"/>
      <c r="K13" s="252"/>
      <c r="L13" s="252"/>
      <c r="M13" s="253"/>
      <c r="N13" s="253"/>
      <c r="O13" s="193"/>
      <c r="AG13"/>
    </row>
    <row r="14" spans="1:33" ht="30" customHeight="1" x14ac:dyDescent="0.2">
      <c r="A14" s="252"/>
      <c r="B14" s="252"/>
      <c r="C14" s="252"/>
      <c r="D14" s="252"/>
      <c r="E14" s="252"/>
      <c r="F14" s="252"/>
      <c r="G14" s="252"/>
      <c r="H14" s="252"/>
      <c r="I14" s="252"/>
      <c r="J14" s="252"/>
      <c r="K14" s="252"/>
      <c r="L14" s="252"/>
      <c r="M14" s="253"/>
      <c r="N14" s="253"/>
      <c r="O14" s="193"/>
      <c r="AG14"/>
    </row>
    <row r="15" spans="1:33" ht="30" customHeight="1" x14ac:dyDescent="0.2">
      <c r="A15" s="254"/>
      <c r="B15" s="254"/>
      <c r="C15" s="254"/>
      <c r="D15" s="254"/>
      <c r="E15" s="254"/>
      <c r="F15" s="254"/>
      <c r="G15" s="254"/>
      <c r="H15" s="254"/>
      <c r="I15" s="254"/>
      <c r="J15" s="254"/>
      <c r="K15" s="254"/>
      <c r="L15" s="254"/>
      <c r="M15" s="253"/>
      <c r="N15" s="253"/>
      <c r="O15" s="193"/>
      <c r="AG15"/>
    </row>
    <row r="16" spans="1:33" ht="30" customHeight="1" x14ac:dyDescent="0.2">
      <c r="A16" s="193"/>
      <c r="B16" s="193"/>
      <c r="C16" s="193"/>
      <c r="D16" s="193"/>
      <c r="E16" s="193"/>
      <c r="F16" s="193"/>
      <c r="G16" s="193"/>
      <c r="H16" s="193"/>
      <c r="I16" s="193"/>
      <c r="J16" s="193"/>
      <c r="K16" s="193"/>
      <c r="L16" s="193"/>
      <c r="M16" s="193"/>
      <c r="N16" s="193"/>
      <c r="O16" s="193"/>
      <c r="AG16"/>
    </row>
    <row r="17" spans="1:34" ht="30" customHeight="1" x14ac:dyDescent="0.2">
      <c r="A17" s="193"/>
      <c r="B17" s="193"/>
      <c r="C17" s="193"/>
      <c r="D17" s="193"/>
      <c r="E17" s="193"/>
      <c r="F17" s="193"/>
      <c r="G17" s="193"/>
      <c r="H17" s="193"/>
      <c r="I17" s="193"/>
      <c r="J17" s="193"/>
      <c r="K17" s="193"/>
      <c r="L17" s="193"/>
      <c r="M17" s="193"/>
      <c r="N17" s="193"/>
      <c r="O17" s="193"/>
      <c r="AG17"/>
    </row>
    <row r="18" spans="1:34" ht="30" customHeight="1" x14ac:dyDescent="0.2">
      <c r="A18" s="193"/>
      <c r="B18" s="193"/>
      <c r="C18" s="193"/>
      <c r="D18" s="193"/>
      <c r="E18" s="193"/>
      <c r="F18" s="193"/>
      <c r="G18" s="193"/>
      <c r="H18" s="193"/>
      <c r="I18" s="193"/>
      <c r="J18" s="193"/>
      <c r="K18" s="193"/>
      <c r="L18" s="193"/>
      <c r="M18" s="193"/>
      <c r="N18" s="193"/>
      <c r="O18" s="193"/>
      <c r="AG18"/>
    </row>
    <row r="19" spans="1:34" ht="30" customHeight="1" x14ac:dyDescent="0.2">
      <c r="A19" s="193"/>
      <c r="B19" s="193"/>
      <c r="C19" s="193"/>
      <c r="D19" s="193"/>
      <c r="E19" s="193"/>
      <c r="F19" s="193"/>
      <c r="G19" s="193"/>
      <c r="H19" s="193"/>
      <c r="I19" s="193"/>
      <c r="J19" s="193"/>
      <c r="K19" s="193"/>
      <c r="L19" s="193"/>
      <c r="M19" s="193"/>
      <c r="N19" s="193"/>
      <c r="O19" s="193"/>
      <c r="AG19"/>
    </row>
    <row r="20" spans="1:34" ht="30" customHeight="1" x14ac:dyDescent="0.2">
      <c r="A20" s="193"/>
      <c r="B20" s="193"/>
      <c r="C20" s="193"/>
      <c r="D20" s="193"/>
      <c r="E20" s="193"/>
      <c r="F20" s="193"/>
      <c r="G20" s="193"/>
      <c r="H20" s="193"/>
      <c r="I20" s="193"/>
      <c r="J20" s="193"/>
      <c r="K20" s="193"/>
      <c r="L20" s="193"/>
      <c r="M20" s="193"/>
      <c r="N20" s="193"/>
      <c r="O20" s="193"/>
      <c r="AG20"/>
    </row>
    <row r="21" spans="1:34" ht="37.5" customHeight="1" x14ac:dyDescent="0.2">
      <c r="A21" s="193"/>
      <c r="B21" s="193"/>
      <c r="C21" s="193"/>
      <c r="D21" s="193"/>
      <c r="E21" s="193"/>
      <c r="F21" s="193"/>
      <c r="G21" s="193"/>
      <c r="H21" s="193"/>
      <c r="I21" s="193"/>
      <c r="J21" s="193"/>
      <c r="K21" s="193"/>
      <c r="L21" s="193"/>
      <c r="M21" s="193"/>
      <c r="N21" s="193"/>
      <c r="O21" s="193"/>
      <c r="AG21" s="16"/>
    </row>
    <row r="22" spans="1:34" ht="20.25" x14ac:dyDescent="0.2">
      <c r="A22" s="16"/>
      <c r="B22" s="16"/>
      <c r="C22" s="16"/>
      <c r="D22" s="16"/>
      <c r="E22" s="16"/>
      <c r="F22" s="16"/>
      <c r="G22" s="16"/>
      <c r="H22" s="16"/>
      <c r="I22" s="16"/>
      <c r="J22" s="16"/>
      <c r="K22" s="16"/>
      <c r="L22" s="16"/>
      <c r="M22" s="153"/>
      <c r="N22" s="6"/>
      <c r="O22" s="6"/>
      <c r="P22" s="6"/>
      <c r="Q22" s="6"/>
      <c r="R22" s="6"/>
      <c r="S22" s="7"/>
      <c r="T22" s="7"/>
      <c r="U22" s="7"/>
      <c r="AG22" s="153"/>
    </row>
    <row r="23" spans="1:34" ht="20.25" x14ac:dyDescent="0.2">
      <c r="A23" s="16"/>
      <c r="B23" s="16"/>
      <c r="C23" s="16"/>
      <c r="D23" s="16"/>
      <c r="E23" s="16"/>
      <c r="F23" s="16"/>
      <c r="G23" s="16"/>
      <c r="H23" s="16"/>
      <c r="I23" s="16"/>
      <c r="J23" s="16"/>
      <c r="K23" s="16"/>
      <c r="L23" s="16"/>
      <c r="M23" s="153"/>
      <c r="N23" s="6"/>
      <c r="O23" s="6"/>
      <c r="P23" s="6"/>
      <c r="Q23" s="6"/>
      <c r="R23" s="6"/>
      <c r="S23" s="7"/>
      <c r="T23" s="7"/>
      <c r="U23" s="7"/>
      <c r="AG23" s="153"/>
    </row>
    <row r="24" spans="1:34" ht="26.25" customHeight="1" x14ac:dyDescent="0.2">
      <c r="A24" s="242" t="s">
        <v>371</v>
      </c>
      <c r="B24" s="243"/>
      <c r="C24" s="243"/>
      <c r="D24" s="243"/>
      <c r="E24" s="243"/>
      <c r="F24" s="243"/>
      <c r="G24" s="243"/>
      <c r="H24" s="243"/>
      <c r="I24" s="243"/>
      <c r="J24" s="243"/>
      <c r="K24" s="243"/>
      <c r="L24" s="244"/>
      <c r="M24" s="153"/>
      <c r="N24" s="6"/>
      <c r="O24" s="6"/>
      <c r="P24" s="6"/>
      <c r="Q24" s="6"/>
      <c r="R24" s="6"/>
      <c r="S24" s="7"/>
      <c r="T24" s="7"/>
      <c r="U24" s="7"/>
      <c r="AG24" s="153"/>
    </row>
    <row r="25" spans="1:34" ht="26.25" customHeight="1" x14ac:dyDescent="0.2">
      <c r="A25" s="244"/>
      <c r="B25" s="244"/>
      <c r="C25" s="244"/>
      <c r="D25" s="244"/>
      <c r="E25" s="244"/>
      <c r="F25" s="244"/>
      <c r="G25" s="244"/>
      <c r="H25" s="244"/>
      <c r="I25" s="244"/>
      <c r="J25" s="244"/>
      <c r="K25" s="244"/>
      <c r="L25" s="244"/>
      <c r="M25" s="153"/>
      <c r="N25" s="6"/>
      <c r="O25" s="6"/>
      <c r="P25" s="6"/>
      <c r="Q25" s="6"/>
      <c r="R25" s="6"/>
      <c r="S25" s="7"/>
      <c r="T25" s="7"/>
      <c r="U25" s="7"/>
      <c r="AG25" s="153"/>
    </row>
    <row r="26" spans="1:34" ht="19.5" x14ac:dyDescent="0.2">
      <c r="A26" s="3"/>
      <c r="B26" s="4"/>
      <c r="C26" s="4"/>
      <c r="D26" s="4"/>
      <c r="E26" s="4"/>
      <c r="F26" s="1"/>
      <c r="G26" s="1"/>
      <c r="H26" s="1"/>
      <c r="I26" s="1"/>
      <c r="J26" s="1"/>
      <c r="K26" s="1"/>
      <c r="L26" s="1"/>
    </row>
    <row r="27" spans="1:34" ht="20.25" x14ac:dyDescent="0.2">
      <c r="A27" s="233" t="s">
        <v>917</v>
      </c>
      <c r="B27" s="245"/>
      <c r="C27" s="245"/>
      <c r="D27" s="245"/>
      <c r="E27" s="245"/>
      <c r="F27" s="245"/>
      <c r="G27" s="245"/>
      <c r="H27" s="245"/>
      <c r="I27" s="245"/>
      <c r="J27" s="245"/>
      <c r="K27" s="246"/>
      <c r="L27" s="1"/>
      <c r="M27" s="265" t="s">
        <v>916</v>
      </c>
      <c r="N27" s="265"/>
      <c r="O27" s="265"/>
      <c r="P27" s="265"/>
      <c r="Q27" s="265"/>
      <c r="R27" s="265"/>
      <c r="S27" s="266"/>
      <c r="T27" s="266"/>
      <c r="U27" s="266"/>
      <c r="AG27"/>
    </row>
    <row r="28" spans="1:34" ht="13.5" thickBot="1" x14ac:dyDescent="0.25">
      <c r="A28" s="1"/>
      <c r="B28" s="1"/>
      <c r="C28" s="1"/>
      <c r="D28" s="1"/>
      <c r="E28" s="1"/>
      <c r="F28" s="1"/>
      <c r="G28" s="1"/>
      <c r="H28" s="1"/>
      <c r="I28" s="1"/>
      <c r="J28" s="1"/>
      <c r="K28" s="1"/>
      <c r="L28" s="1"/>
    </row>
    <row r="29" spans="1:34" ht="15" thickBot="1" x14ac:dyDescent="0.25">
      <c r="A29" s="8" t="s">
        <v>137</v>
      </c>
      <c r="B29" s="8" t="s">
        <v>138</v>
      </c>
      <c r="C29" s="1"/>
      <c r="D29" s="1"/>
      <c r="E29" s="1"/>
      <c r="F29" s="1"/>
      <c r="G29" s="1"/>
      <c r="H29" s="1"/>
      <c r="I29" s="1"/>
      <c r="J29" s="1"/>
      <c r="K29" s="1"/>
      <c r="L29" s="1"/>
      <c r="M29" s="12" t="s">
        <v>1069</v>
      </c>
      <c r="N29" s="257" t="s">
        <v>662</v>
      </c>
      <c r="O29" s="258"/>
      <c r="P29" s="258"/>
      <c r="Q29" s="258"/>
      <c r="R29" s="258"/>
      <c r="S29" s="258"/>
      <c r="T29" s="258"/>
      <c r="U29" s="259"/>
      <c r="AF29">
        <v>1</v>
      </c>
      <c r="AG29" s="12" t="s">
        <v>1070</v>
      </c>
      <c r="AH29" s="126">
        <f>$N$30</f>
        <v>404206</v>
      </c>
    </row>
    <row r="30" spans="1:34" ht="15" thickBot="1" x14ac:dyDescent="0.25">
      <c r="A30" s="8"/>
      <c r="B30" s="8" t="s">
        <v>139</v>
      </c>
      <c r="C30" s="9"/>
      <c r="D30" s="9"/>
      <c r="E30" s="9"/>
      <c r="F30" s="10"/>
      <c r="G30" s="10"/>
      <c r="H30" s="10"/>
      <c r="I30" s="10"/>
      <c r="J30" s="10"/>
      <c r="K30" s="10"/>
      <c r="L30" s="10"/>
      <c r="M30" s="12" t="s">
        <v>1070</v>
      </c>
      <c r="N30" s="260">
        <v>404206</v>
      </c>
      <c r="O30" s="261"/>
      <c r="P30" s="129"/>
      <c r="Q30" s="130"/>
      <c r="R30" s="131"/>
      <c r="S30" s="131"/>
      <c r="T30" s="131"/>
      <c r="AF30">
        <v>2</v>
      </c>
      <c r="AG30" s="12" t="s">
        <v>1069</v>
      </c>
      <c r="AH30" s="126" t="str">
        <f>$N$29</f>
        <v>SCOALA GIMNAZIALA ,,VASILE ALECSANDRI"</v>
      </c>
    </row>
    <row r="31" spans="1:34" ht="14.25" x14ac:dyDescent="0.2">
      <c r="A31" s="21"/>
      <c r="B31" s="21" t="s">
        <v>844</v>
      </c>
      <c r="M31" s="55" t="s">
        <v>176</v>
      </c>
      <c r="N31" s="262" t="s">
        <v>663</v>
      </c>
      <c r="O31" s="262"/>
      <c r="P31" s="262"/>
      <c r="Q31" s="262"/>
      <c r="R31"/>
      <c r="S31"/>
      <c r="T31"/>
      <c r="AF31">
        <v>3</v>
      </c>
      <c r="AG31" s="55" t="s">
        <v>202</v>
      </c>
      <c r="AH31" s="126" t="str">
        <f>$N$32</f>
        <v>BR</v>
      </c>
    </row>
    <row r="32" spans="1:34" ht="14.25" x14ac:dyDescent="0.2">
      <c r="B32" s="21" t="s">
        <v>845</v>
      </c>
      <c r="M32" s="55" t="s">
        <v>202</v>
      </c>
      <c r="N32" s="121" t="s">
        <v>664</v>
      </c>
      <c r="AF32">
        <v>4</v>
      </c>
      <c r="AG32" s="55" t="s">
        <v>176</v>
      </c>
      <c r="AH32" s="126" t="str">
        <f>$N$31</f>
        <v>BRAILA</v>
      </c>
    </row>
    <row r="33" spans="1:34" ht="13.5" thickBot="1" x14ac:dyDescent="0.25">
      <c r="M33" s="55"/>
      <c r="AF33">
        <v>5</v>
      </c>
      <c r="AG33" s="55" t="s">
        <v>918</v>
      </c>
      <c r="AH33" s="126">
        <f>$N$34</f>
        <v>1</v>
      </c>
    </row>
    <row r="34" spans="1:34" ht="15" thickBot="1" x14ac:dyDescent="0.25">
      <c r="A34" s="21" t="s">
        <v>918</v>
      </c>
      <c r="B34" s="21" t="s">
        <v>374</v>
      </c>
      <c r="M34" s="55" t="s">
        <v>918</v>
      </c>
      <c r="N34" s="13">
        <v>1</v>
      </c>
      <c r="O34"/>
      <c r="P34"/>
      <c r="Q34"/>
      <c r="R34"/>
      <c r="S34"/>
      <c r="T34"/>
      <c r="AF34">
        <v>6</v>
      </c>
      <c r="AG34" s="55" t="s">
        <v>919</v>
      </c>
      <c r="AH34" s="126">
        <f>$N$38</f>
        <v>2</v>
      </c>
    </row>
    <row r="35" spans="1:34" ht="14.25" x14ac:dyDescent="0.2">
      <c r="A35" s="21"/>
      <c r="C35" s="12" t="s">
        <v>543</v>
      </c>
      <c r="M35" s="55"/>
      <c r="AF35">
        <v>7</v>
      </c>
      <c r="AG35" s="123" t="s">
        <v>923</v>
      </c>
      <c r="AH35" s="126">
        <f>$N$44</f>
        <v>1</v>
      </c>
    </row>
    <row r="36" spans="1:34" ht="14.25" x14ac:dyDescent="0.2">
      <c r="C36" s="12" t="s">
        <v>544</v>
      </c>
      <c r="M36" s="55"/>
      <c r="AF36">
        <v>8</v>
      </c>
      <c r="AG36" s="8" t="s">
        <v>924</v>
      </c>
      <c r="AH36" s="126">
        <f>$N$48</f>
        <v>7</v>
      </c>
    </row>
    <row r="37" spans="1:34" ht="15" thickBot="1" x14ac:dyDescent="0.25">
      <c r="C37" s="12"/>
      <c r="M37" s="55"/>
      <c r="AF37">
        <v>9</v>
      </c>
      <c r="AG37" s="8" t="s">
        <v>925</v>
      </c>
      <c r="AH37" s="126">
        <f>$N$68</f>
        <v>1</v>
      </c>
    </row>
    <row r="38" spans="1:34" ht="15" thickBot="1" x14ac:dyDescent="0.25">
      <c r="A38" s="21" t="s">
        <v>919</v>
      </c>
      <c r="B38" s="21" t="s">
        <v>920</v>
      </c>
      <c r="M38" s="55" t="s">
        <v>919</v>
      </c>
      <c r="N38" s="13">
        <v>2</v>
      </c>
      <c r="AF38">
        <v>10</v>
      </c>
      <c r="AG38" s="123" t="s">
        <v>928</v>
      </c>
      <c r="AH38" s="126">
        <f>$N$72</f>
        <v>1484</v>
      </c>
    </row>
    <row r="39" spans="1:34" ht="15" x14ac:dyDescent="0.2">
      <c r="A39" s="11"/>
      <c r="B39" s="1"/>
      <c r="C39" s="12" t="s">
        <v>813</v>
      </c>
      <c r="D39" s="1"/>
      <c r="E39" s="1"/>
      <c r="F39" s="12"/>
      <c r="G39" s="1"/>
      <c r="H39" s="1"/>
      <c r="I39" s="12"/>
      <c r="J39" s="1"/>
      <c r="K39" s="1"/>
      <c r="L39" s="1"/>
      <c r="M39" s="11"/>
      <c r="AF39">
        <v>11</v>
      </c>
      <c r="AG39" s="8" t="s">
        <v>1073</v>
      </c>
      <c r="AH39" s="126">
        <f>$N$76</f>
        <v>1</v>
      </c>
    </row>
    <row r="40" spans="1:34" ht="15" x14ac:dyDescent="0.2">
      <c r="A40" s="11"/>
      <c r="B40" s="1"/>
      <c r="C40" s="12" t="s">
        <v>814</v>
      </c>
      <c r="D40" s="1"/>
      <c r="E40" s="1"/>
      <c r="F40" s="1"/>
      <c r="G40" s="1"/>
      <c r="H40" s="1"/>
      <c r="I40" s="1"/>
      <c r="J40" s="1"/>
      <c r="K40" s="1"/>
      <c r="L40" s="1"/>
      <c r="M40" s="11"/>
      <c r="AF40">
        <v>12</v>
      </c>
      <c r="AG40" s="8" t="s">
        <v>1079</v>
      </c>
      <c r="AH40" s="126">
        <f>$N$82</f>
        <v>1</v>
      </c>
    </row>
    <row r="41" spans="1:34" ht="15" x14ac:dyDescent="0.2">
      <c r="A41" s="11"/>
      <c r="B41" s="1"/>
      <c r="C41" s="12" t="s">
        <v>815</v>
      </c>
      <c r="D41" s="1"/>
      <c r="E41" s="1"/>
      <c r="F41" s="1"/>
      <c r="G41" s="1"/>
      <c r="H41" s="1"/>
      <c r="I41" s="1"/>
      <c r="J41" s="1"/>
      <c r="K41" s="1"/>
      <c r="L41" s="1"/>
      <c r="M41" s="11"/>
      <c r="AF41">
        <v>13</v>
      </c>
      <c r="AG41" s="12" t="s">
        <v>1080</v>
      </c>
      <c r="AH41" s="126">
        <f>$N$87</f>
        <v>0</v>
      </c>
    </row>
    <row r="42" spans="1:34" ht="15" x14ac:dyDescent="0.2">
      <c r="A42" s="11"/>
      <c r="B42" s="1"/>
      <c r="C42" s="12"/>
      <c r="D42" s="1"/>
      <c r="E42" s="1"/>
      <c r="F42" s="1"/>
      <c r="G42" s="1"/>
      <c r="H42" s="1"/>
      <c r="I42" s="1"/>
      <c r="J42" s="1"/>
      <c r="K42" s="1"/>
      <c r="L42" s="1"/>
      <c r="M42" s="11"/>
      <c r="AF42">
        <v>14</v>
      </c>
      <c r="AG42" s="12" t="s">
        <v>1081</v>
      </c>
      <c r="AH42" s="126">
        <f>$N$88</f>
        <v>0</v>
      </c>
    </row>
    <row r="43" spans="1:34" ht="15.75" customHeight="1" thickBot="1" x14ac:dyDescent="0.25">
      <c r="A43" s="21" t="s">
        <v>923</v>
      </c>
      <c r="B43" s="221" t="s">
        <v>159</v>
      </c>
      <c r="C43" s="192"/>
      <c r="D43" s="192"/>
      <c r="E43" s="192"/>
      <c r="F43" s="192"/>
      <c r="G43" s="192"/>
      <c r="H43" s="192"/>
      <c r="I43" s="192"/>
      <c r="J43" s="192"/>
      <c r="K43" s="192"/>
      <c r="M43" s="11"/>
      <c r="AF43">
        <v>15</v>
      </c>
      <c r="AG43" s="55" t="s">
        <v>259</v>
      </c>
      <c r="AH43" s="126">
        <f>$N$93</f>
        <v>0</v>
      </c>
    </row>
    <row r="44" spans="1:34" ht="15" thickBot="1" x14ac:dyDescent="0.25">
      <c r="A44" s="21"/>
      <c r="B44" s="192"/>
      <c r="C44" s="192"/>
      <c r="D44" s="192"/>
      <c r="E44" s="192"/>
      <c r="F44" s="192"/>
      <c r="G44" s="192"/>
      <c r="H44" s="192"/>
      <c r="I44" s="192"/>
      <c r="J44" s="192"/>
      <c r="K44" s="192"/>
      <c r="M44" s="123" t="s">
        <v>923</v>
      </c>
      <c r="N44" s="13">
        <v>1</v>
      </c>
      <c r="AF44">
        <v>16</v>
      </c>
      <c r="AG44" s="55" t="s">
        <v>260</v>
      </c>
      <c r="AH44" s="126">
        <f>$N$94</f>
        <v>0</v>
      </c>
    </row>
    <row r="45" spans="1:34" ht="15" x14ac:dyDescent="0.2">
      <c r="A45" s="11"/>
      <c r="B45" s="1"/>
      <c r="C45" s="12" t="s">
        <v>921</v>
      </c>
      <c r="D45" s="1"/>
      <c r="E45" s="1"/>
      <c r="F45" s="1"/>
      <c r="G45" s="1"/>
      <c r="H45" s="1"/>
      <c r="I45" s="1"/>
      <c r="J45" s="1"/>
      <c r="K45" s="1"/>
      <c r="L45" s="1"/>
      <c r="M45" s="11"/>
      <c r="AF45">
        <v>17</v>
      </c>
      <c r="AG45" s="55" t="s">
        <v>261</v>
      </c>
      <c r="AH45" s="126">
        <f>$N$95</f>
        <v>3</v>
      </c>
    </row>
    <row r="46" spans="1:34" ht="15" x14ac:dyDescent="0.2">
      <c r="A46" s="11"/>
      <c r="B46" s="1"/>
      <c r="C46" s="12" t="s">
        <v>922</v>
      </c>
      <c r="D46" s="1"/>
      <c r="E46" s="1"/>
      <c r="F46" s="1"/>
      <c r="G46" s="1"/>
      <c r="H46" s="1"/>
      <c r="I46" s="1"/>
      <c r="J46" s="1"/>
      <c r="K46" s="1"/>
      <c r="L46" s="1"/>
      <c r="M46" s="11"/>
      <c r="AF46">
        <v>18</v>
      </c>
      <c r="AG46" s="55" t="s">
        <v>262</v>
      </c>
      <c r="AH46" s="126">
        <f>$N$96</f>
        <v>4</v>
      </c>
    </row>
    <row r="47" spans="1:34" ht="15.75" thickBot="1" x14ac:dyDescent="0.25">
      <c r="A47" s="11"/>
      <c r="B47" s="1"/>
      <c r="C47" s="12"/>
      <c r="D47" s="1"/>
      <c r="E47" s="1"/>
      <c r="F47" s="1"/>
      <c r="G47" s="1"/>
      <c r="H47" s="1"/>
      <c r="I47" s="1"/>
      <c r="J47" s="1"/>
      <c r="K47" s="1"/>
      <c r="L47" s="1"/>
      <c r="M47" s="11"/>
      <c r="AF47">
        <v>19</v>
      </c>
      <c r="AG47" s="55" t="s">
        <v>263</v>
      </c>
      <c r="AH47" s="126">
        <f>$N$97</f>
        <v>0</v>
      </c>
    </row>
    <row r="48" spans="1:34" ht="15" thickBot="1" x14ac:dyDescent="0.25">
      <c r="A48" s="8" t="s">
        <v>924</v>
      </c>
      <c r="B48" s="221" t="s">
        <v>846</v>
      </c>
      <c r="C48" s="193"/>
      <c r="D48" s="193"/>
      <c r="E48" s="193"/>
      <c r="F48" s="193"/>
      <c r="G48" s="193"/>
      <c r="H48" s="193"/>
      <c r="I48" s="193"/>
      <c r="J48" s="193"/>
      <c r="K48" s="193"/>
      <c r="M48" s="8" t="s">
        <v>924</v>
      </c>
      <c r="N48" s="13">
        <v>7</v>
      </c>
      <c r="AF48">
        <v>20</v>
      </c>
      <c r="AG48" s="55" t="s">
        <v>264</v>
      </c>
      <c r="AH48" s="126">
        <f>$N$98</f>
        <v>0</v>
      </c>
    </row>
    <row r="49" spans="1:34" ht="14.25" x14ac:dyDescent="0.2">
      <c r="A49" s="8"/>
      <c r="B49" s="193"/>
      <c r="C49" s="193"/>
      <c r="D49" s="193"/>
      <c r="E49" s="193"/>
      <c r="F49" s="193"/>
      <c r="G49" s="193"/>
      <c r="H49" s="193"/>
      <c r="I49" s="193"/>
      <c r="J49" s="193"/>
      <c r="K49" s="193"/>
      <c r="M49" s="8"/>
      <c r="N49" s="8"/>
      <c r="AF49">
        <v>21</v>
      </c>
      <c r="AG49" s="55" t="s">
        <v>265</v>
      </c>
      <c r="AH49" s="126">
        <f>$N$99</f>
        <v>0</v>
      </c>
    </row>
    <row r="50" spans="1:34" x14ac:dyDescent="0.2">
      <c r="C50" s="94" t="s">
        <v>847</v>
      </c>
      <c r="AF50">
        <v>22</v>
      </c>
      <c r="AG50" s="55" t="s">
        <v>266</v>
      </c>
      <c r="AH50" s="127">
        <f>$O$93</f>
        <v>0</v>
      </c>
    </row>
    <row r="51" spans="1:34" x14ac:dyDescent="0.2">
      <c r="C51" s="94" t="s">
        <v>848</v>
      </c>
      <c r="AF51">
        <v>23</v>
      </c>
      <c r="AG51" s="55" t="s">
        <v>267</v>
      </c>
      <c r="AH51" s="127">
        <f>$O$94</f>
        <v>0</v>
      </c>
    </row>
    <row r="52" spans="1:34" x14ac:dyDescent="0.2">
      <c r="C52" s="94" t="s">
        <v>849</v>
      </c>
      <c r="AF52">
        <v>24</v>
      </c>
      <c r="AG52" s="55" t="s">
        <v>268</v>
      </c>
      <c r="AH52" s="127">
        <f>$O$95</f>
        <v>0</v>
      </c>
    </row>
    <row r="53" spans="1:34" x14ac:dyDescent="0.2">
      <c r="C53" s="94" t="s">
        <v>850</v>
      </c>
      <c r="AF53">
        <v>25</v>
      </c>
      <c r="AG53" s="55" t="s">
        <v>269</v>
      </c>
      <c r="AH53" s="127">
        <f>$O$96</f>
        <v>0</v>
      </c>
    </row>
    <row r="54" spans="1:34" x14ac:dyDescent="0.2">
      <c r="C54" s="94" t="s">
        <v>851</v>
      </c>
      <c r="AF54">
        <v>26</v>
      </c>
      <c r="AG54" s="55" t="s">
        <v>270</v>
      </c>
      <c r="AH54" s="127">
        <f>$O$97</f>
        <v>0</v>
      </c>
    </row>
    <row r="55" spans="1:34" x14ac:dyDescent="0.2">
      <c r="C55" s="94" t="s">
        <v>865</v>
      </c>
      <c r="AF55">
        <v>27</v>
      </c>
      <c r="AG55" s="55" t="s">
        <v>271</v>
      </c>
      <c r="AH55" s="127">
        <f>$O$98</f>
        <v>0</v>
      </c>
    </row>
    <row r="56" spans="1:34" x14ac:dyDescent="0.2">
      <c r="C56" s="94" t="s">
        <v>866</v>
      </c>
      <c r="AF56">
        <v>28</v>
      </c>
      <c r="AG56" s="55" t="s">
        <v>272</v>
      </c>
      <c r="AH56" s="127">
        <f>$O$99</f>
        <v>0</v>
      </c>
    </row>
    <row r="57" spans="1:34" x14ac:dyDescent="0.2">
      <c r="C57" s="94" t="s">
        <v>867</v>
      </c>
      <c r="AF57">
        <v>29</v>
      </c>
      <c r="AG57" s="55" t="s">
        <v>949</v>
      </c>
      <c r="AH57" s="126">
        <f>$N$102</f>
        <v>0</v>
      </c>
    </row>
    <row r="58" spans="1:34" x14ac:dyDescent="0.2">
      <c r="C58" s="94" t="s">
        <v>868</v>
      </c>
      <c r="AF58">
        <v>30</v>
      </c>
      <c r="AG58" s="55" t="s">
        <v>950</v>
      </c>
      <c r="AH58" s="126">
        <f>$N$103</f>
        <v>0</v>
      </c>
    </row>
    <row r="59" spans="1:34" x14ac:dyDescent="0.2">
      <c r="C59" s="94" t="s">
        <v>869</v>
      </c>
      <c r="AF59">
        <v>31</v>
      </c>
      <c r="AG59" s="55" t="s">
        <v>951</v>
      </c>
      <c r="AH59" s="126">
        <f>$N$104</f>
        <v>0</v>
      </c>
    </row>
    <row r="60" spans="1:34" x14ac:dyDescent="0.2">
      <c r="C60" s="94" t="s">
        <v>870</v>
      </c>
      <c r="AF60">
        <v>32</v>
      </c>
      <c r="AG60" s="55" t="s">
        <v>952</v>
      </c>
      <c r="AH60" s="126">
        <f>$N$107</f>
        <v>0</v>
      </c>
    </row>
    <row r="61" spans="1:34" x14ac:dyDescent="0.2">
      <c r="C61" s="94" t="s">
        <v>871</v>
      </c>
      <c r="AF61">
        <v>33</v>
      </c>
      <c r="AG61" s="55" t="s">
        <v>953</v>
      </c>
      <c r="AH61" s="126">
        <f>$N$108</f>
        <v>0</v>
      </c>
    </row>
    <row r="62" spans="1:34" x14ac:dyDescent="0.2">
      <c r="C62" s="94" t="s">
        <v>872</v>
      </c>
      <c r="AF62">
        <v>34</v>
      </c>
      <c r="AG62" s="55" t="s">
        <v>954</v>
      </c>
      <c r="AH62" s="126">
        <f>$N$109</f>
        <v>0</v>
      </c>
    </row>
    <row r="63" spans="1:34" x14ac:dyDescent="0.2">
      <c r="C63" s="94" t="s">
        <v>873</v>
      </c>
      <c r="AF63">
        <v>35</v>
      </c>
      <c r="AG63" s="55" t="s">
        <v>273</v>
      </c>
      <c r="AH63" s="126">
        <f>$N$118</f>
        <v>1</v>
      </c>
    </row>
    <row r="64" spans="1:34" x14ac:dyDescent="0.2">
      <c r="C64" s="94" t="s">
        <v>874</v>
      </c>
      <c r="AF64">
        <v>36</v>
      </c>
      <c r="AG64" s="55" t="s">
        <v>274</v>
      </c>
      <c r="AH64" s="127">
        <f>$O$118</f>
        <v>0</v>
      </c>
    </row>
    <row r="65" spans="1:34" x14ac:dyDescent="0.2">
      <c r="C65" s="94" t="s">
        <v>875</v>
      </c>
      <c r="AF65">
        <v>37</v>
      </c>
      <c r="AG65" s="55" t="s">
        <v>554</v>
      </c>
      <c r="AH65" s="126">
        <f>$N$123</f>
        <v>1</v>
      </c>
    </row>
    <row r="66" spans="1:34" x14ac:dyDescent="0.2">
      <c r="C66" s="94" t="s">
        <v>876</v>
      </c>
      <c r="AF66">
        <v>38</v>
      </c>
      <c r="AG66" s="55" t="s">
        <v>555</v>
      </c>
      <c r="AH66" s="126">
        <f>$N$124</f>
        <v>0</v>
      </c>
    </row>
    <row r="67" spans="1:34" ht="13.5" thickBot="1" x14ac:dyDescent="0.25">
      <c r="C67" s="94"/>
      <c r="AF67">
        <v>39</v>
      </c>
      <c r="AG67" s="55" t="s">
        <v>556</v>
      </c>
      <c r="AH67" s="126">
        <f>$N$125</f>
        <v>0</v>
      </c>
    </row>
    <row r="68" spans="1:34" ht="15" thickBot="1" x14ac:dyDescent="0.25">
      <c r="A68" s="8" t="s">
        <v>925</v>
      </c>
      <c r="B68" s="93" t="s">
        <v>1071</v>
      </c>
      <c r="M68" s="8" t="s">
        <v>925</v>
      </c>
      <c r="N68" s="13">
        <v>1</v>
      </c>
      <c r="AF68">
        <v>40</v>
      </c>
      <c r="AG68" s="55" t="s">
        <v>557</v>
      </c>
      <c r="AH68" s="126">
        <f>$N$126</f>
        <v>0</v>
      </c>
    </row>
    <row r="69" spans="1:34" x14ac:dyDescent="0.2">
      <c r="C69" s="94" t="s">
        <v>1072</v>
      </c>
      <c r="AF69">
        <v>41</v>
      </c>
      <c r="AG69" s="55" t="s">
        <v>558</v>
      </c>
      <c r="AH69" s="126">
        <f>$N$129</f>
        <v>1</v>
      </c>
    </row>
    <row r="70" spans="1:34" x14ac:dyDescent="0.2">
      <c r="C70" s="94" t="s">
        <v>375</v>
      </c>
      <c r="AF70">
        <v>42</v>
      </c>
      <c r="AG70" s="55" t="s">
        <v>559</v>
      </c>
      <c r="AH70" s="126">
        <f>$N$130</f>
        <v>0</v>
      </c>
    </row>
    <row r="71" spans="1:34" ht="13.5" thickBot="1" x14ac:dyDescent="0.25">
      <c r="C71" s="94"/>
      <c r="AF71">
        <v>43</v>
      </c>
      <c r="AG71" s="55" t="s">
        <v>560</v>
      </c>
      <c r="AH71" s="126">
        <f>$N$131</f>
        <v>3</v>
      </c>
    </row>
    <row r="72" spans="1:34" ht="17.25" customHeight="1" thickBot="1" x14ac:dyDescent="0.25">
      <c r="A72" s="21" t="s">
        <v>928</v>
      </c>
      <c r="B72" s="221" t="s">
        <v>715</v>
      </c>
      <c r="C72" s="193"/>
      <c r="D72" s="193"/>
      <c r="E72" s="193"/>
      <c r="F72" s="193"/>
      <c r="G72" s="193"/>
      <c r="H72" s="193"/>
      <c r="I72" s="193"/>
      <c r="J72" s="193"/>
      <c r="K72" s="193"/>
      <c r="M72" s="123" t="s">
        <v>928</v>
      </c>
      <c r="N72" s="13">
        <v>1484</v>
      </c>
      <c r="O72" s="2" t="s">
        <v>107</v>
      </c>
      <c r="AF72">
        <v>44</v>
      </c>
      <c r="AG72" s="55" t="s">
        <v>561</v>
      </c>
      <c r="AH72" s="126">
        <f>$N$132</f>
        <v>0</v>
      </c>
    </row>
    <row r="73" spans="1:34" ht="14.25" x14ac:dyDescent="0.2">
      <c r="A73" s="21"/>
      <c r="B73" s="193"/>
      <c r="C73" s="193"/>
      <c r="D73" s="193"/>
      <c r="E73" s="193"/>
      <c r="F73" s="193"/>
      <c r="G73" s="193"/>
      <c r="H73" s="193"/>
      <c r="I73" s="193"/>
      <c r="J73" s="193"/>
      <c r="K73" s="193"/>
      <c r="AF73">
        <v>45</v>
      </c>
      <c r="AG73" s="55" t="s">
        <v>275</v>
      </c>
      <c r="AH73" s="126">
        <f>$N$136</f>
        <v>0</v>
      </c>
    </row>
    <row r="74" spans="1:34" x14ac:dyDescent="0.2">
      <c r="B74" s="193"/>
      <c r="C74" s="193"/>
      <c r="D74" s="193"/>
      <c r="E74" s="193"/>
      <c r="F74" s="193"/>
      <c r="G74" s="193"/>
      <c r="H74" s="193"/>
      <c r="I74" s="193"/>
      <c r="J74" s="193"/>
      <c r="K74" s="193"/>
      <c r="AF74">
        <v>46</v>
      </c>
      <c r="AG74" s="55" t="s">
        <v>276</v>
      </c>
      <c r="AH74" s="126">
        <f>$N$137</f>
        <v>0</v>
      </c>
    </row>
    <row r="75" spans="1:34" ht="13.5" thickBot="1" x14ac:dyDescent="0.25">
      <c r="C75" s="94"/>
      <c r="AF75">
        <v>47</v>
      </c>
      <c r="AG75" s="55" t="s">
        <v>277</v>
      </c>
      <c r="AH75" s="126">
        <f>$N$138</f>
        <v>13</v>
      </c>
    </row>
    <row r="76" spans="1:34" ht="15" thickBot="1" x14ac:dyDescent="0.25">
      <c r="A76" s="8" t="s">
        <v>1073</v>
      </c>
      <c r="B76" s="93" t="s">
        <v>1074</v>
      </c>
      <c r="M76" s="8" t="s">
        <v>1073</v>
      </c>
      <c r="N76" s="13">
        <v>1</v>
      </c>
      <c r="AF76">
        <v>48</v>
      </c>
      <c r="AG76" s="55" t="s">
        <v>278</v>
      </c>
      <c r="AH76" s="126">
        <f>$N$139</f>
        <v>8</v>
      </c>
    </row>
    <row r="77" spans="1:34" x14ac:dyDescent="0.2">
      <c r="C77" s="94" t="s">
        <v>1075</v>
      </c>
      <c r="AF77">
        <v>49</v>
      </c>
      <c r="AG77" s="55" t="s">
        <v>279</v>
      </c>
      <c r="AH77" s="126">
        <f>$N$140</f>
        <v>0</v>
      </c>
    </row>
    <row r="78" spans="1:34" x14ac:dyDescent="0.2">
      <c r="C78" s="94" t="s">
        <v>1076</v>
      </c>
      <c r="AF78">
        <v>50</v>
      </c>
      <c r="AG78" s="55" t="s">
        <v>280</v>
      </c>
      <c r="AH78" s="126">
        <f>$N$141</f>
        <v>0</v>
      </c>
    </row>
    <row r="79" spans="1:34" x14ac:dyDescent="0.2">
      <c r="C79" s="94" t="s">
        <v>1077</v>
      </c>
      <c r="AF79">
        <v>51</v>
      </c>
      <c r="AG79" s="55" t="s">
        <v>281</v>
      </c>
      <c r="AH79" s="127">
        <f>$O$136</f>
        <v>0</v>
      </c>
    </row>
    <row r="80" spans="1:34" x14ac:dyDescent="0.2">
      <c r="C80" s="94" t="s">
        <v>695</v>
      </c>
      <c r="AF80">
        <v>52</v>
      </c>
      <c r="AG80" s="55" t="s">
        <v>282</v>
      </c>
      <c r="AH80" s="127">
        <f>$O$137</f>
        <v>0</v>
      </c>
    </row>
    <row r="81" spans="1:34" ht="13.5" thickBot="1" x14ac:dyDescent="0.25">
      <c r="C81" s="94"/>
      <c r="AF81">
        <v>53</v>
      </c>
      <c r="AG81" s="55" t="s">
        <v>283</v>
      </c>
      <c r="AH81" s="127">
        <f>$O$138</f>
        <v>0</v>
      </c>
    </row>
    <row r="82" spans="1:34" ht="15" thickBot="1" x14ac:dyDescent="0.25">
      <c r="A82" s="8" t="s">
        <v>1079</v>
      </c>
      <c r="B82" s="93" t="s">
        <v>1078</v>
      </c>
      <c r="C82" s="94"/>
      <c r="M82" s="8" t="s">
        <v>1079</v>
      </c>
      <c r="N82" s="13">
        <v>1</v>
      </c>
      <c r="AF82">
        <v>54</v>
      </c>
      <c r="AG82" s="55" t="s">
        <v>284</v>
      </c>
      <c r="AH82" s="127">
        <f>$O$139</f>
        <v>0</v>
      </c>
    </row>
    <row r="83" spans="1:34" ht="14.25" x14ac:dyDescent="0.2">
      <c r="A83" s="8"/>
      <c r="B83" s="93"/>
      <c r="C83" s="94" t="s">
        <v>296</v>
      </c>
      <c r="AF83">
        <v>55</v>
      </c>
      <c r="AG83" s="55" t="s">
        <v>285</v>
      </c>
      <c r="AH83" s="127">
        <f>$O$140</f>
        <v>0</v>
      </c>
    </row>
    <row r="84" spans="1:34" ht="14.25" x14ac:dyDescent="0.2">
      <c r="A84" s="8"/>
      <c r="B84" s="93"/>
      <c r="C84" s="94" t="s">
        <v>297</v>
      </c>
      <c r="AF84">
        <v>56</v>
      </c>
      <c r="AG84" s="55" t="s">
        <v>286</v>
      </c>
      <c r="AH84" s="127">
        <f>$O$141</f>
        <v>0</v>
      </c>
    </row>
    <row r="85" spans="1:34" ht="14.25" x14ac:dyDescent="0.2">
      <c r="A85" s="8"/>
      <c r="B85" s="93"/>
      <c r="C85" s="94"/>
      <c r="AF85">
        <v>57</v>
      </c>
      <c r="AG85" s="55" t="s">
        <v>287</v>
      </c>
      <c r="AH85" s="126">
        <f>$N$147</f>
        <v>0</v>
      </c>
    </row>
    <row r="86" spans="1:34" ht="15.75" thickBot="1" x14ac:dyDescent="0.3">
      <c r="A86" s="8" t="s">
        <v>934</v>
      </c>
      <c r="B86" s="96" t="s">
        <v>298</v>
      </c>
      <c r="AF86">
        <v>58</v>
      </c>
      <c r="AG86" s="55" t="s">
        <v>288</v>
      </c>
      <c r="AH86" s="126">
        <f>$N$148</f>
        <v>0</v>
      </c>
    </row>
    <row r="87" spans="1:34" ht="15" customHeight="1" thickBot="1" x14ac:dyDescent="0.25">
      <c r="A87" s="8"/>
      <c r="B87" s="5"/>
      <c r="C87" s="249" t="s">
        <v>301</v>
      </c>
      <c r="D87" s="249"/>
      <c r="E87" s="249"/>
      <c r="F87" s="249"/>
      <c r="G87" s="249"/>
      <c r="H87" s="249"/>
      <c r="I87" s="249"/>
      <c r="J87" s="249"/>
      <c r="K87" s="249"/>
      <c r="L87" s="1"/>
      <c r="M87" s="12" t="s">
        <v>1080</v>
      </c>
      <c r="N87" s="13"/>
      <c r="O87" s="14"/>
      <c r="P87" s="14"/>
      <c r="Q87" s="14"/>
      <c r="R87" s="14"/>
      <c r="S87" s="14"/>
      <c r="T87" s="14"/>
      <c r="U87" s="14"/>
      <c r="AF87">
        <v>59</v>
      </c>
      <c r="AG87" s="55" t="s">
        <v>289</v>
      </c>
      <c r="AH87" s="126">
        <f>$N$149</f>
        <v>312</v>
      </c>
    </row>
    <row r="88" spans="1:34" ht="15" customHeight="1" thickBot="1" x14ac:dyDescent="0.25">
      <c r="A88" s="8"/>
      <c r="B88" s="5"/>
      <c r="C88" s="249" t="s">
        <v>184</v>
      </c>
      <c r="D88" s="249"/>
      <c r="E88" s="249"/>
      <c r="F88" s="249"/>
      <c r="G88" s="249"/>
      <c r="H88" s="249"/>
      <c r="I88" s="249"/>
      <c r="J88" s="249"/>
      <c r="K88" s="249"/>
      <c r="L88" s="1"/>
      <c r="M88" s="12" t="s">
        <v>1081</v>
      </c>
      <c r="N88" s="13"/>
      <c r="O88" s="14"/>
      <c r="P88" s="14"/>
      <c r="Q88" s="14"/>
      <c r="R88" s="14"/>
      <c r="S88" s="14"/>
      <c r="T88" s="14"/>
      <c r="U88" s="14"/>
      <c r="AF88">
        <v>60</v>
      </c>
      <c r="AG88" s="55" t="s">
        <v>290</v>
      </c>
      <c r="AH88" s="126">
        <f>$N$150</f>
        <v>178</v>
      </c>
    </row>
    <row r="89" spans="1:34" ht="15" x14ac:dyDescent="0.2">
      <c r="A89" s="11"/>
      <c r="B89"/>
      <c r="C89" s="94"/>
      <c r="D89" s="1"/>
      <c r="E89" s="1"/>
      <c r="F89" s="1"/>
      <c r="G89" s="1"/>
      <c r="H89" s="1"/>
      <c r="I89" s="1"/>
      <c r="J89" s="1"/>
      <c r="K89" s="1"/>
      <c r="L89" s="1"/>
      <c r="M89" s="55"/>
      <c r="N89" s="66">
        <f>IF(SUM(N87:N88)&gt;0,1,0)</f>
        <v>0</v>
      </c>
      <c r="O89" s="21" t="str">
        <f>IF(N89=1,"Exista si alte forme","")</f>
        <v/>
      </c>
      <c r="AF89">
        <v>61</v>
      </c>
      <c r="AG89" s="55" t="s">
        <v>291</v>
      </c>
      <c r="AH89" s="126">
        <f>$N$151</f>
        <v>0</v>
      </c>
    </row>
    <row r="90" spans="1:34" ht="15" customHeight="1" x14ac:dyDescent="0.2">
      <c r="A90" s="11"/>
      <c r="B90"/>
      <c r="C90" s="94"/>
      <c r="D90" s="1"/>
      <c r="E90" s="1"/>
      <c r="F90" s="1"/>
      <c r="G90" s="1"/>
      <c r="H90" s="1"/>
      <c r="I90" s="1"/>
      <c r="J90" s="1"/>
      <c r="K90" s="1"/>
      <c r="L90" s="1"/>
      <c r="N90" s="1"/>
      <c r="AF90">
        <v>69</v>
      </c>
      <c r="AG90" s="55" t="s">
        <v>564</v>
      </c>
      <c r="AH90" s="175">
        <f>$N$159</f>
        <v>0</v>
      </c>
    </row>
    <row r="91" spans="1:34" ht="14.25" x14ac:dyDescent="0.2">
      <c r="A91" s="21" t="s">
        <v>936</v>
      </c>
      <c r="B91" s="221" t="s">
        <v>302</v>
      </c>
      <c r="C91" s="193"/>
      <c r="D91" s="193"/>
      <c r="E91" s="193"/>
      <c r="F91" s="193"/>
      <c r="G91" s="193"/>
      <c r="H91" s="193"/>
      <c r="I91" s="193"/>
      <c r="J91" s="193"/>
      <c r="K91" s="193"/>
      <c r="M91" s="8"/>
      <c r="N91" s="255" t="s">
        <v>932</v>
      </c>
      <c r="O91" s="219" t="s">
        <v>933</v>
      </c>
      <c r="AF91">
        <v>70</v>
      </c>
      <c r="AG91" s="55" t="s">
        <v>565</v>
      </c>
      <c r="AH91" s="175">
        <f>$N$160</f>
        <v>0</v>
      </c>
    </row>
    <row r="92" spans="1:34" ht="14.25" x14ac:dyDescent="0.2">
      <c r="A92" s="21"/>
      <c r="B92" s="193"/>
      <c r="C92" s="193"/>
      <c r="D92" s="193"/>
      <c r="E92" s="193"/>
      <c r="F92" s="193"/>
      <c r="G92" s="193"/>
      <c r="H92" s="193"/>
      <c r="I92" s="193"/>
      <c r="J92" s="193"/>
      <c r="K92" s="193"/>
      <c r="M92" s="8"/>
      <c r="N92" s="256"/>
      <c r="O92" s="220"/>
      <c r="AF92">
        <v>71</v>
      </c>
      <c r="AG92" s="55" t="s">
        <v>1007</v>
      </c>
      <c r="AH92" s="175">
        <f>$N$161</f>
        <v>8</v>
      </c>
    </row>
    <row r="93" spans="1:34" ht="15" x14ac:dyDescent="0.2">
      <c r="A93" s="11"/>
      <c r="B93" s="1"/>
      <c r="C93" s="23" t="s">
        <v>1082</v>
      </c>
      <c r="D93" s="1"/>
      <c r="E93" s="1"/>
      <c r="F93" s="1"/>
      <c r="G93" s="1"/>
      <c r="H93" s="1"/>
      <c r="I93" s="1"/>
      <c r="J93" s="1"/>
      <c r="K93" s="1"/>
      <c r="L93" s="1"/>
      <c r="M93" s="55" t="s">
        <v>545</v>
      </c>
      <c r="N93" s="42"/>
      <c r="O93" s="42"/>
      <c r="P93" s="59" t="str">
        <f>IF(OR(N93=1,O93=1),1,"")</f>
        <v/>
      </c>
      <c r="AF93">
        <v>72</v>
      </c>
      <c r="AG93" s="55" t="s">
        <v>1008</v>
      </c>
      <c r="AH93" s="175">
        <f>$N$162</f>
        <v>3</v>
      </c>
    </row>
    <row r="94" spans="1:34" ht="15" x14ac:dyDescent="0.2">
      <c r="A94" s="11"/>
      <c r="B94" s="1"/>
      <c r="C94" s="23" t="s">
        <v>1083</v>
      </c>
      <c r="D94" s="1"/>
      <c r="E94" s="1"/>
      <c r="F94" s="1"/>
      <c r="G94" s="1"/>
      <c r="H94" s="1"/>
      <c r="I94" s="1"/>
      <c r="J94" s="1"/>
      <c r="K94" s="1"/>
      <c r="L94" s="1"/>
      <c r="M94" s="55" t="s">
        <v>546</v>
      </c>
      <c r="N94" s="42"/>
      <c r="O94" s="42"/>
      <c r="P94" s="59" t="str">
        <f>IF(OR(N94=2,O94=2),2,"")</f>
        <v/>
      </c>
      <c r="AF94">
        <v>73</v>
      </c>
      <c r="AG94" s="55" t="s">
        <v>1009</v>
      </c>
      <c r="AH94" s="175">
        <f>$N$163</f>
        <v>0</v>
      </c>
    </row>
    <row r="95" spans="1:34" ht="15" x14ac:dyDescent="0.2">
      <c r="A95" s="11"/>
      <c r="B95" s="1"/>
      <c r="C95" s="23" t="s">
        <v>1084</v>
      </c>
      <c r="D95" s="1"/>
      <c r="E95" s="1"/>
      <c r="F95" s="1"/>
      <c r="G95" s="1"/>
      <c r="H95" s="1"/>
      <c r="I95" s="1"/>
      <c r="J95" s="1"/>
      <c r="K95" s="1"/>
      <c r="L95" s="1"/>
      <c r="M95" s="55" t="s">
        <v>547</v>
      </c>
      <c r="N95" s="42">
        <v>3</v>
      </c>
      <c r="O95" s="42"/>
      <c r="P95" s="59">
        <f>IF(OR(N95=3,O95=3),3,"")</f>
        <v>3</v>
      </c>
      <c r="AF95">
        <v>74</v>
      </c>
      <c r="AG95" s="55" t="s">
        <v>1010</v>
      </c>
      <c r="AH95" s="175">
        <f>$N$164</f>
        <v>0</v>
      </c>
    </row>
    <row r="96" spans="1:34" x14ac:dyDescent="0.2">
      <c r="C96" s="23" t="s">
        <v>1085</v>
      </c>
      <c r="G96" s="23"/>
      <c r="H96" s="23"/>
      <c r="I96" s="23"/>
      <c r="K96" s="23"/>
      <c r="L96" s="23"/>
      <c r="M96" s="55" t="s">
        <v>548</v>
      </c>
      <c r="N96" s="42">
        <v>4</v>
      </c>
      <c r="O96" s="42"/>
      <c r="P96" s="59">
        <f>IF(OR(N96=4,O96=4),4,"")</f>
        <v>4</v>
      </c>
      <c r="AF96">
        <v>75</v>
      </c>
      <c r="AG96" s="55" t="s">
        <v>697</v>
      </c>
      <c r="AH96" s="126">
        <f>$N$170</f>
        <v>0</v>
      </c>
    </row>
    <row r="97" spans="1:34" x14ac:dyDescent="0.2">
      <c r="C97" s="23" t="s">
        <v>852</v>
      </c>
      <c r="M97" s="55" t="s">
        <v>549</v>
      </c>
      <c r="N97" s="42"/>
      <c r="O97" s="42"/>
      <c r="P97" s="59" t="str">
        <f>IF(OR(N97=5,O97=5),5,"")</f>
        <v/>
      </c>
      <c r="AF97">
        <v>76</v>
      </c>
      <c r="AG97" s="55" t="s">
        <v>698</v>
      </c>
      <c r="AH97" s="126">
        <f>$N$171</f>
        <v>0</v>
      </c>
    </row>
    <row r="98" spans="1:34" x14ac:dyDescent="0.2">
      <c r="C98" s="23" t="s">
        <v>853</v>
      </c>
      <c r="M98" s="55" t="s">
        <v>550</v>
      </c>
      <c r="N98" s="42"/>
      <c r="O98" s="42"/>
      <c r="P98" s="59" t="str">
        <f>IF(OR(N98=6,O98=6),6,"")</f>
        <v/>
      </c>
      <c r="AF98">
        <v>77</v>
      </c>
      <c r="AG98" s="55" t="s">
        <v>699</v>
      </c>
      <c r="AH98" s="126">
        <f>$N$172</f>
        <v>0</v>
      </c>
    </row>
    <row r="99" spans="1:34" x14ac:dyDescent="0.2">
      <c r="C99" s="23"/>
      <c r="M99" s="2"/>
      <c r="AF99">
        <v>78</v>
      </c>
      <c r="AG99" s="55" t="s">
        <v>700</v>
      </c>
      <c r="AH99" s="126">
        <f>$N$173</f>
        <v>0</v>
      </c>
    </row>
    <row r="100" spans="1:34" ht="14.25" x14ac:dyDescent="0.2">
      <c r="A100" s="8"/>
      <c r="B100" s="5"/>
      <c r="C100" s="5"/>
      <c r="D100" s="5"/>
      <c r="E100" s="5"/>
      <c r="F100" s="5"/>
      <c r="G100" s="5"/>
      <c r="H100" s="5"/>
      <c r="I100" s="5"/>
      <c r="J100" s="5"/>
      <c r="K100" s="5"/>
      <c r="L100" s="1"/>
      <c r="M100" s="8"/>
      <c r="N100" s="15"/>
      <c r="O100" s="14"/>
      <c r="P100" s="14"/>
      <c r="Q100" s="14"/>
      <c r="R100" s="14"/>
      <c r="S100" s="14"/>
      <c r="T100" s="14"/>
      <c r="U100" s="14"/>
      <c r="AF100">
        <v>79</v>
      </c>
      <c r="AG100" s="55" t="s">
        <v>701</v>
      </c>
      <c r="AH100" s="126">
        <f>$N$174</f>
        <v>0</v>
      </c>
    </row>
    <row r="101" spans="1:34" ht="15.75" thickBot="1" x14ac:dyDescent="0.3">
      <c r="A101" s="21" t="s">
        <v>945</v>
      </c>
      <c r="B101" s="93" t="s">
        <v>241</v>
      </c>
      <c r="M101" s="8"/>
      <c r="N101" s="15"/>
      <c r="AF101">
        <v>80</v>
      </c>
      <c r="AG101" s="55" t="s">
        <v>702</v>
      </c>
      <c r="AH101" s="126">
        <f>$N$175</f>
        <v>0</v>
      </c>
    </row>
    <row r="102" spans="1:34" ht="15" x14ac:dyDescent="0.2">
      <c r="A102" s="11"/>
      <c r="B102" s="1"/>
      <c r="C102" s="94" t="s">
        <v>242</v>
      </c>
      <c r="D102" s="1"/>
      <c r="E102" s="1"/>
      <c r="F102" s="1"/>
      <c r="G102" s="1"/>
      <c r="H102" s="1"/>
      <c r="I102" s="1"/>
      <c r="J102" s="1"/>
      <c r="K102" s="1"/>
      <c r="L102" s="1"/>
      <c r="M102" s="55" t="s">
        <v>949</v>
      </c>
      <c r="N102" s="52"/>
      <c r="AF102">
        <v>81</v>
      </c>
      <c r="AG102" s="55" t="s">
        <v>883</v>
      </c>
      <c r="AH102" s="126">
        <f>$N$176</f>
        <v>0</v>
      </c>
    </row>
    <row r="103" spans="1:34" ht="15" x14ac:dyDescent="0.2">
      <c r="A103" s="11"/>
      <c r="B103" s="1"/>
      <c r="C103" s="94" t="s">
        <v>243</v>
      </c>
      <c r="D103" s="1"/>
      <c r="E103" s="1"/>
      <c r="F103" s="1"/>
      <c r="G103" s="1"/>
      <c r="H103" s="1"/>
      <c r="I103" s="1"/>
      <c r="J103" s="1"/>
      <c r="K103" s="1"/>
      <c r="L103" s="1"/>
      <c r="M103" s="55" t="s">
        <v>950</v>
      </c>
      <c r="N103" s="53"/>
      <c r="AF103">
        <v>82</v>
      </c>
      <c r="AG103" s="55" t="s">
        <v>884</v>
      </c>
      <c r="AH103" s="126">
        <f>$N$177</f>
        <v>0</v>
      </c>
    </row>
    <row r="104" spans="1:34" ht="15" x14ac:dyDescent="0.2">
      <c r="A104" s="11"/>
      <c r="B104" s="1"/>
      <c r="C104" s="94" t="s">
        <v>244</v>
      </c>
      <c r="D104" s="1"/>
      <c r="E104" s="1"/>
      <c r="F104" s="1"/>
      <c r="G104" s="1"/>
      <c r="H104" s="1"/>
      <c r="I104" s="1"/>
      <c r="J104" s="1"/>
      <c r="K104" s="1"/>
      <c r="L104" s="1"/>
      <c r="M104" s="55" t="s">
        <v>951</v>
      </c>
      <c r="N104" s="53"/>
      <c r="AF104">
        <v>83</v>
      </c>
      <c r="AG104" s="55" t="s">
        <v>703</v>
      </c>
      <c r="AH104" s="127">
        <f>$O$170</f>
        <v>0</v>
      </c>
    </row>
    <row r="105" spans="1:34" ht="14.25" x14ac:dyDescent="0.2">
      <c r="A105" s="8"/>
      <c r="B105" s="5"/>
      <c r="C105" s="5"/>
      <c r="D105" s="5"/>
      <c r="E105" s="5"/>
      <c r="F105" s="5"/>
      <c r="G105" s="5"/>
      <c r="H105" s="5"/>
      <c r="I105" s="5"/>
      <c r="J105" s="5"/>
      <c r="K105" s="5"/>
      <c r="L105" s="1"/>
      <c r="M105" s="8"/>
      <c r="N105" s="15"/>
      <c r="O105" s="14"/>
      <c r="P105" s="14"/>
      <c r="Q105" s="14"/>
      <c r="R105" s="14"/>
      <c r="S105" s="14"/>
      <c r="T105" s="14"/>
      <c r="U105" s="14"/>
      <c r="AF105">
        <v>84</v>
      </c>
      <c r="AG105" s="55" t="s">
        <v>704</v>
      </c>
      <c r="AH105" s="127">
        <f>$O$171</f>
        <v>0</v>
      </c>
    </row>
    <row r="106" spans="1:34" ht="15.75" thickBot="1" x14ac:dyDescent="0.3">
      <c r="A106" s="21" t="s">
        <v>946</v>
      </c>
      <c r="B106" s="176" t="s">
        <v>854</v>
      </c>
      <c r="M106" s="8"/>
      <c r="N106" s="15"/>
      <c r="AF106">
        <v>85</v>
      </c>
      <c r="AG106" s="55" t="s">
        <v>705</v>
      </c>
      <c r="AH106" s="127">
        <f>$O$172</f>
        <v>0</v>
      </c>
    </row>
    <row r="107" spans="1:34" ht="15" x14ac:dyDescent="0.2">
      <c r="A107" s="11"/>
      <c r="B107"/>
      <c r="C107" s="94" t="s">
        <v>245</v>
      </c>
      <c r="D107" s="1"/>
      <c r="E107" s="1"/>
      <c r="F107" s="1"/>
      <c r="G107" s="1"/>
      <c r="H107" s="1"/>
      <c r="I107" s="1"/>
      <c r="J107" s="1"/>
      <c r="K107" s="1"/>
      <c r="L107" s="1"/>
      <c r="M107" s="55" t="s">
        <v>952</v>
      </c>
      <c r="N107" s="52"/>
      <c r="AF107">
        <v>86</v>
      </c>
      <c r="AG107" s="55" t="s">
        <v>706</v>
      </c>
      <c r="AH107" s="127">
        <f>$O$173</f>
        <v>0</v>
      </c>
    </row>
    <row r="108" spans="1:34" ht="15" x14ac:dyDescent="0.2">
      <c r="A108" s="11"/>
      <c r="B108"/>
      <c r="C108" s="186" t="s">
        <v>303</v>
      </c>
      <c r="D108" s="186"/>
      <c r="E108" s="186"/>
      <c r="F108" s="1"/>
      <c r="G108" s="1"/>
      <c r="H108" s="1"/>
      <c r="I108" s="1"/>
      <c r="J108" s="1"/>
      <c r="K108" s="1"/>
      <c r="L108" s="1"/>
      <c r="M108" s="55" t="s">
        <v>953</v>
      </c>
      <c r="N108" s="53"/>
      <c r="AF108">
        <v>87</v>
      </c>
      <c r="AG108" s="55" t="s">
        <v>707</v>
      </c>
      <c r="AH108" s="127">
        <f>$O$174</f>
        <v>0</v>
      </c>
    </row>
    <row r="109" spans="1:34" ht="15" x14ac:dyDescent="0.2">
      <c r="A109" s="11"/>
      <c r="B109"/>
      <c r="C109" s="94" t="s">
        <v>304</v>
      </c>
      <c r="D109" s="1"/>
      <c r="E109" s="1"/>
      <c r="F109" s="1"/>
      <c r="G109" s="1"/>
      <c r="H109" s="1"/>
      <c r="I109" s="1"/>
      <c r="J109" s="1"/>
      <c r="K109" s="1"/>
      <c r="L109" s="1"/>
      <c r="M109" s="55" t="s">
        <v>954</v>
      </c>
      <c r="N109" s="53"/>
      <c r="AF109">
        <v>88</v>
      </c>
      <c r="AG109" s="55" t="s">
        <v>708</v>
      </c>
      <c r="AH109" s="127">
        <f>$O$175</f>
        <v>0</v>
      </c>
    </row>
    <row r="110" spans="1:34" ht="15" x14ac:dyDescent="0.2">
      <c r="A110" s="11"/>
      <c r="B110"/>
      <c r="C110" s="94"/>
      <c r="D110" s="1"/>
      <c r="E110" s="1"/>
      <c r="F110" s="1"/>
      <c r="G110" s="1"/>
      <c r="H110" s="1"/>
      <c r="I110" s="1"/>
      <c r="J110" s="1"/>
      <c r="K110" s="1"/>
      <c r="L110" s="1"/>
      <c r="M110" s="55"/>
      <c r="N110" s="66">
        <f>IF(SUM(N107:N109)&gt;0,1,0)</f>
        <v>0</v>
      </c>
      <c r="O110" s="21" t="str">
        <f>IF(N110=1,"Exista si alte forme","")</f>
        <v/>
      </c>
      <c r="AF110">
        <v>89</v>
      </c>
      <c r="AG110" s="55" t="s">
        <v>885</v>
      </c>
      <c r="AH110" s="127">
        <f>$O$176</f>
        <v>0</v>
      </c>
    </row>
    <row r="111" spans="1:34" ht="15" customHeight="1" x14ac:dyDescent="0.2">
      <c r="A111" s="247" t="s">
        <v>877</v>
      </c>
      <c r="B111" s="247"/>
      <c r="C111" s="247"/>
      <c r="D111" s="247"/>
      <c r="E111" s="247"/>
      <c r="F111" s="247"/>
      <c r="G111" s="247"/>
      <c r="H111" s="247"/>
      <c r="I111" s="247"/>
      <c r="J111" s="247"/>
      <c r="K111" s="247"/>
      <c r="L111" s="1"/>
      <c r="M111" s="55"/>
      <c r="N111" s="1"/>
      <c r="AF111">
        <v>90</v>
      </c>
      <c r="AG111" s="55" t="s">
        <v>886</v>
      </c>
      <c r="AH111" s="127">
        <f>$O$177</f>
        <v>0</v>
      </c>
    </row>
    <row r="112" spans="1:34" ht="16.5" customHeight="1" x14ac:dyDescent="0.2">
      <c r="A112" s="247"/>
      <c r="B112" s="247"/>
      <c r="C112" s="247"/>
      <c r="D112" s="247"/>
      <c r="E112" s="247"/>
      <c r="F112" s="247"/>
      <c r="G112" s="247"/>
      <c r="H112" s="247"/>
      <c r="I112" s="247"/>
      <c r="J112" s="247"/>
      <c r="K112" s="247"/>
      <c r="L112" s="1"/>
      <c r="M112" s="55"/>
      <c r="N112" s="1"/>
      <c r="AF112">
        <v>91</v>
      </c>
      <c r="AG112" s="55" t="s">
        <v>804</v>
      </c>
      <c r="AH112" s="126">
        <f>$N$182</f>
        <v>0</v>
      </c>
    </row>
    <row r="113" spans="1:34" ht="16.5" customHeight="1" x14ac:dyDescent="0.2">
      <c r="A113" s="247"/>
      <c r="B113" s="247"/>
      <c r="C113" s="247"/>
      <c r="D113" s="247"/>
      <c r="E113" s="247"/>
      <c r="F113" s="247"/>
      <c r="G113" s="247"/>
      <c r="H113" s="247"/>
      <c r="I113" s="247"/>
      <c r="J113" s="247"/>
      <c r="K113" s="247"/>
      <c r="L113" s="1"/>
      <c r="M113" s="55"/>
      <c r="N113" s="1"/>
      <c r="AF113">
        <v>92</v>
      </c>
      <c r="AG113" s="55" t="s">
        <v>805</v>
      </c>
      <c r="AH113" s="126">
        <f>$N$183</f>
        <v>0</v>
      </c>
    </row>
    <row r="114" spans="1:34" ht="16.5" customHeight="1" x14ac:dyDescent="0.2">
      <c r="A114" s="247"/>
      <c r="B114" s="247"/>
      <c r="C114" s="247"/>
      <c r="D114" s="247"/>
      <c r="E114" s="247"/>
      <c r="F114" s="247"/>
      <c r="G114" s="247"/>
      <c r="H114" s="247"/>
      <c r="I114" s="247"/>
      <c r="J114" s="247"/>
      <c r="K114" s="247"/>
      <c r="L114" s="1"/>
      <c r="M114" s="55"/>
      <c r="N114" s="1"/>
      <c r="AF114">
        <v>93</v>
      </c>
      <c r="AG114" s="123" t="s">
        <v>990</v>
      </c>
      <c r="AH114" s="126">
        <f>$N$186</f>
        <v>0</v>
      </c>
    </row>
    <row r="115" spans="1:34" ht="15" customHeight="1" x14ac:dyDescent="0.2">
      <c r="A115" s="11"/>
      <c r="B115"/>
      <c r="C115" s="94"/>
      <c r="D115" s="1"/>
      <c r="E115" s="1"/>
      <c r="F115" s="1"/>
      <c r="G115" s="1"/>
      <c r="H115" s="1"/>
      <c r="I115" s="1"/>
      <c r="J115" s="1"/>
      <c r="K115" s="1"/>
      <c r="L115" s="1"/>
      <c r="N115" s="1"/>
      <c r="AF115">
        <v>94</v>
      </c>
      <c r="AG115" s="44" t="s">
        <v>470</v>
      </c>
      <c r="AH115" s="126">
        <f>$N$196</f>
        <v>0</v>
      </c>
    </row>
    <row r="116" spans="1:34" x14ac:dyDescent="0.2">
      <c r="C116" s="23"/>
      <c r="N116" s="222" t="s">
        <v>932</v>
      </c>
      <c r="O116" s="222" t="s">
        <v>933</v>
      </c>
      <c r="AF116">
        <v>95</v>
      </c>
      <c r="AG116" s="44" t="s">
        <v>471</v>
      </c>
      <c r="AH116" s="126">
        <f>$N$197</f>
        <v>0</v>
      </c>
    </row>
    <row r="117" spans="1:34" ht="15.75" thickBot="1" x14ac:dyDescent="0.3">
      <c r="A117" s="21" t="s">
        <v>957</v>
      </c>
      <c r="B117" s="21" t="s">
        <v>305</v>
      </c>
      <c r="M117" s="55"/>
      <c r="N117" s="225"/>
      <c r="O117" s="223"/>
      <c r="AF117">
        <v>96</v>
      </c>
      <c r="AG117" s="44" t="s">
        <v>472</v>
      </c>
      <c r="AH117" s="126">
        <f>$N$198</f>
        <v>0</v>
      </c>
    </row>
    <row r="118" spans="1:34" ht="12.75" customHeight="1" thickBot="1" x14ac:dyDescent="0.25">
      <c r="C118" s="23" t="s">
        <v>929</v>
      </c>
      <c r="M118" s="55" t="s">
        <v>957</v>
      </c>
      <c r="N118" s="13">
        <v>1</v>
      </c>
      <c r="O118" s="13"/>
      <c r="AF118">
        <v>97</v>
      </c>
      <c r="AG118" s="44" t="s">
        <v>520</v>
      </c>
      <c r="AH118" s="126">
        <f>$N$199</f>
        <v>0</v>
      </c>
    </row>
    <row r="119" spans="1:34" x14ac:dyDescent="0.2">
      <c r="C119" s="23" t="s">
        <v>930</v>
      </c>
      <c r="AF119">
        <v>98</v>
      </c>
      <c r="AG119" s="44" t="s">
        <v>292</v>
      </c>
      <c r="AH119" s="127">
        <f>$O$196</f>
        <v>490</v>
      </c>
    </row>
    <row r="120" spans="1:34" x14ac:dyDescent="0.2">
      <c r="C120" s="23" t="s">
        <v>931</v>
      </c>
      <c r="AF120">
        <v>99</v>
      </c>
      <c r="AG120" s="44" t="s">
        <v>293</v>
      </c>
      <c r="AH120" s="127">
        <f>$O$197</f>
        <v>0</v>
      </c>
    </row>
    <row r="121" spans="1:34" x14ac:dyDescent="0.2">
      <c r="C121" s="23"/>
      <c r="AF121">
        <v>100</v>
      </c>
      <c r="AG121" s="44" t="s">
        <v>294</v>
      </c>
      <c r="AH121" s="127">
        <f>$O$198</f>
        <v>0</v>
      </c>
    </row>
    <row r="122" spans="1:34" ht="15" x14ac:dyDescent="0.25">
      <c r="A122" s="8" t="s">
        <v>1271</v>
      </c>
      <c r="B122" s="93" t="s">
        <v>855</v>
      </c>
      <c r="AF122">
        <v>101</v>
      </c>
      <c r="AG122" s="44" t="s">
        <v>295</v>
      </c>
      <c r="AH122" s="127">
        <f>$O$199</f>
        <v>0</v>
      </c>
    </row>
    <row r="123" spans="1:34" x14ac:dyDescent="0.2">
      <c r="C123" s="94" t="s">
        <v>1313</v>
      </c>
      <c r="M123" s="55" t="s">
        <v>554</v>
      </c>
      <c r="N123" s="42">
        <v>1</v>
      </c>
      <c r="AF123">
        <v>102</v>
      </c>
      <c r="AG123" s="44" t="s">
        <v>473</v>
      </c>
      <c r="AH123" s="126">
        <f>$N$205</f>
        <v>0</v>
      </c>
    </row>
    <row r="124" spans="1:34" x14ac:dyDescent="0.2">
      <c r="C124" s="94" t="s">
        <v>1314</v>
      </c>
      <c r="M124" s="55" t="s">
        <v>555</v>
      </c>
      <c r="N124" s="42"/>
      <c r="AF124">
        <v>103</v>
      </c>
      <c r="AG124" s="44" t="s">
        <v>474</v>
      </c>
      <c r="AH124" s="126">
        <f>$N$206</f>
        <v>0</v>
      </c>
    </row>
    <row r="125" spans="1:34" x14ac:dyDescent="0.2">
      <c r="C125" s="94" t="s">
        <v>997</v>
      </c>
      <c r="M125" s="55" t="s">
        <v>556</v>
      </c>
      <c r="N125" s="42"/>
      <c r="AF125">
        <v>104</v>
      </c>
      <c r="AG125" s="44" t="s">
        <v>475</v>
      </c>
      <c r="AH125" s="126">
        <f>$N$207</f>
        <v>0</v>
      </c>
    </row>
    <row r="126" spans="1:34" ht="14.25" customHeight="1" x14ac:dyDescent="0.2">
      <c r="A126" s="21"/>
      <c r="B126" s="22"/>
      <c r="C126" s="94" t="s">
        <v>998</v>
      </c>
      <c r="D126" s="24"/>
      <c r="E126" s="24"/>
      <c r="F126" s="24"/>
      <c r="G126" s="24"/>
      <c r="H126" s="24"/>
      <c r="I126" s="24"/>
      <c r="J126" s="24"/>
      <c r="K126" s="24"/>
      <c r="M126" s="55" t="s">
        <v>557</v>
      </c>
      <c r="N126" s="42"/>
      <c r="AF126">
        <v>105</v>
      </c>
      <c r="AG126" s="44" t="s">
        <v>476</v>
      </c>
      <c r="AH126" s="126">
        <f>$N$208</f>
        <v>0</v>
      </c>
    </row>
    <row r="127" spans="1:34" ht="13.5" customHeight="1" x14ac:dyDescent="0.2">
      <c r="C127" s="23"/>
      <c r="AF127">
        <v>106</v>
      </c>
      <c r="AG127" s="44" t="s">
        <v>477</v>
      </c>
      <c r="AH127" s="127">
        <f>$O$205</f>
        <v>99</v>
      </c>
    </row>
    <row r="128" spans="1:34" ht="15" x14ac:dyDescent="0.25">
      <c r="A128" s="8" t="s">
        <v>1272</v>
      </c>
      <c r="B128" s="93" t="s">
        <v>856</v>
      </c>
      <c r="AF128">
        <v>107</v>
      </c>
      <c r="AG128" s="44" t="s">
        <v>478</v>
      </c>
      <c r="AH128" s="127">
        <f>$O$206</f>
        <v>370</v>
      </c>
    </row>
    <row r="129" spans="1:34" ht="12.75" customHeight="1" x14ac:dyDescent="0.2">
      <c r="C129" s="94" t="s">
        <v>999</v>
      </c>
      <c r="M129" s="55" t="s">
        <v>558</v>
      </c>
      <c r="N129" s="42">
        <v>1</v>
      </c>
      <c r="AF129">
        <v>108</v>
      </c>
      <c r="AG129" s="44" t="s">
        <v>479</v>
      </c>
      <c r="AH129" s="127">
        <f>$O$207</f>
        <v>21</v>
      </c>
    </row>
    <row r="130" spans="1:34" ht="12.75" customHeight="1" x14ac:dyDescent="0.2">
      <c r="C130" s="94" t="s">
        <v>1000</v>
      </c>
      <c r="M130" s="55" t="s">
        <v>559</v>
      </c>
      <c r="N130" s="42"/>
      <c r="AF130">
        <v>109</v>
      </c>
      <c r="AG130" s="44" t="s">
        <v>480</v>
      </c>
      <c r="AH130" s="127">
        <f>$O$208</f>
        <v>0</v>
      </c>
    </row>
    <row r="131" spans="1:34" ht="12.75" customHeight="1" x14ac:dyDescent="0.2">
      <c r="C131" s="94" t="s">
        <v>997</v>
      </c>
      <c r="M131" s="55" t="s">
        <v>560</v>
      </c>
      <c r="N131" s="42">
        <v>3</v>
      </c>
      <c r="AF131">
        <v>110</v>
      </c>
      <c r="AG131" s="155" t="s">
        <v>521</v>
      </c>
      <c r="AH131" s="126">
        <f>$N$217</f>
        <v>11</v>
      </c>
    </row>
    <row r="132" spans="1:34" ht="14.25" customHeight="1" x14ac:dyDescent="0.2">
      <c r="A132" s="21"/>
      <c r="B132" s="22"/>
      <c r="C132" s="94" t="s">
        <v>998</v>
      </c>
      <c r="D132" s="24"/>
      <c r="E132" s="24"/>
      <c r="F132" s="24"/>
      <c r="G132" s="24"/>
      <c r="H132" s="24"/>
      <c r="I132" s="24"/>
      <c r="J132" s="24"/>
      <c r="K132" s="24"/>
      <c r="M132" s="55" t="s">
        <v>561</v>
      </c>
      <c r="N132" s="42"/>
      <c r="AF132">
        <v>111</v>
      </c>
      <c r="AG132" s="155" t="s">
        <v>522</v>
      </c>
      <c r="AH132" s="126">
        <f>$N$218</f>
        <v>4</v>
      </c>
    </row>
    <row r="133" spans="1:34" x14ac:dyDescent="0.2">
      <c r="B133" s="24"/>
      <c r="C133" s="24"/>
      <c r="D133" s="24"/>
      <c r="E133" s="24"/>
      <c r="F133" s="24"/>
      <c r="G133" s="24"/>
      <c r="H133" s="24"/>
      <c r="I133" s="24"/>
      <c r="J133" s="24"/>
      <c r="K133" s="24"/>
      <c r="AF133">
        <v>112</v>
      </c>
      <c r="AG133" s="155" t="s">
        <v>523</v>
      </c>
      <c r="AH133" s="126">
        <f>$N$219</f>
        <v>31</v>
      </c>
    </row>
    <row r="134" spans="1:34" ht="15" customHeight="1" x14ac:dyDescent="0.2">
      <c r="A134" s="21" t="s">
        <v>196</v>
      </c>
      <c r="B134" s="204" t="s">
        <v>306</v>
      </c>
      <c r="C134" s="193"/>
      <c r="D134" s="193"/>
      <c r="E134" s="193"/>
      <c r="F134" s="193"/>
      <c r="G134" s="193"/>
      <c r="H134" s="193"/>
      <c r="I134" s="193"/>
      <c r="J134" s="193"/>
      <c r="K134" s="193"/>
      <c r="N134" s="217" t="s">
        <v>932</v>
      </c>
      <c r="O134" s="217" t="s">
        <v>933</v>
      </c>
      <c r="P134" s="217" t="s">
        <v>795</v>
      </c>
      <c r="AF134">
        <v>113</v>
      </c>
      <c r="AG134" s="155" t="s">
        <v>1013</v>
      </c>
      <c r="AH134" s="126">
        <f>$N$220</f>
        <v>22</v>
      </c>
    </row>
    <row r="135" spans="1:34" ht="14.25" customHeight="1" x14ac:dyDescent="0.2">
      <c r="B135" s="193"/>
      <c r="C135" s="193"/>
      <c r="D135" s="193"/>
      <c r="E135" s="193"/>
      <c r="F135" s="193"/>
      <c r="G135" s="193"/>
      <c r="H135" s="193"/>
      <c r="I135" s="193"/>
      <c r="J135" s="193"/>
      <c r="K135" s="193"/>
      <c r="N135" s="224"/>
      <c r="O135" s="224"/>
      <c r="P135" s="218"/>
      <c r="AF135">
        <v>114</v>
      </c>
      <c r="AG135" s="155" t="s">
        <v>1014</v>
      </c>
      <c r="AH135" s="126">
        <f>$N$221</f>
        <v>12</v>
      </c>
    </row>
    <row r="136" spans="1:34" x14ac:dyDescent="0.2">
      <c r="C136" s="230" t="s">
        <v>857</v>
      </c>
      <c r="D136" s="230"/>
      <c r="E136" s="230"/>
      <c r="F136" s="230"/>
      <c r="G136" s="230"/>
      <c r="H136" s="230"/>
      <c r="I136" s="177"/>
      <c r="J136"/>
      <c r="K136"/>
      <c r="M136" s="55" t="s">
        <v>514</v>
      </c>
      <c r="N136" s="56"/>
      <c r="O136" s="56"/>
      <c r="P136" s="65">
        <f t="shared" ref="P136:P141" si="0">N136+O136</f>
        <v>0</v>
      </c>
      <c r="AF136">
        <v>115</v>
      </c>
      <c r="AG136" s="155" t="s">
        <v>1015</v>
      </c>
      <c r="AH136" s="126">
        <f>$N$222</f>
        <v>0</v>
      </c>
    </row>
    <row r="137" spans="1:34" x14ac:dyDescent="0.2">
      <c r="C137" s="230" t="s">
        <v>858</v>
      </c>
      <c r="D137" s="230"/>
      <c r="E137" s="230"/>
      <c r="F137" s="230"/>
      <c r="G137" s="230"/>
      <c r="H137" s="230"/>
      <c r="I137" s="177"/>
      <c r="J137"/>
      <c r="K137"/>
      <c r="M137" s="55" t="s">
        <v>515</v>
      </c>
      <c r="N137" s="56"/>
      <c r="O137" s="56"/>
      <c r="P137" s="65">
        <f t="shared" si="0"/>
        <v>0</v>
      </c>
      <c r="AF137">
        <v>116</v>
      </c>
      <c r="AG137" s="155" t="s">
        <v>1016</v>
      </c>
      <c r="AH137" s="126">
        <f>$N$223</f>
        <v>0</v>
      </c>
    </row>
    <row r="138" spans="1:34" x14ac:dyDescent="0.2">
      <c r="A138"/>
      <c r="C138" s="108" t="s">
        <v>859</v>
      </c>
      <c r="D138" s="108"/>
      <c r="E138" s="108"/>
      <c r="F138" s="108"/>
      <c r="G138" s="108"/>
      <c r="H138" s="108"/>
      <c r="I138" s="177"/>
      <c r="J138"/>
      <c r="K138"/>
      <c r="M138" s="55" t="s">
        <v>516</v>
      </c>
      <c r="N138" s="56">
        <v>13</v>
      </c>
      <c r="O138" s="56"/>
      <c r="P138" s="65">
        <f t="shared" si="0"/>
        <v>13</v>
      </c>
      <c r="Q138"/>
      <c r="AF138">
        <v>117</v>
      </c>
      <c r="AG138" s="155" t="s">
        <v>1017</v>
      </c>
      <c r="AH138" s="126">
        <f>$N$224</f>
        <v>0</v>
      </c>
    </row>
    <row r="139" spans="1:34" x14ac:dyDescent="0.2">
      <c r="A139"/>
      <c r="C139" s="108" t="s">
        <v>860</v>
      </c>
      <c r="D139" s="108"/>
      <c r="E139" s="108"/>
      <c r="F139" s="108"/>
      <c r="G139" s="108"/>
      <c r="H139" s="108"/>
      <c r="I139" s="177"/>
      <c r="J139"/>
      <c r="K139"/>
      <c r="M139" s="55" t="s">
        <v>517</v>
      </c>
      <c r="N139" s="56">
        <v>8</v>
      </c>
      <c r="O139" s="56"/>
      <c r="P139" s="65">
        <f t="shared" si="0"/>
        <v>8</v>
      </c>
      <c r="Q139"/>
      <c r="AF139">
        <v>118</v>
      </c>
      <c r="AG139" s="155" t="s">
        <v>481</v>
      </c>
      <c r="AH139" s="127">
        <f>$P$222</f>
        <v>0</v>
      </c>
    </row>
    <row r="140" spans="1:34" x14ac:dyDescent="0.2">
      <c r="A140"/>
      <c r="C140" s="230" t="s">
        <v>310</v>
      </c>
      <c r="D140" s="230"/>
      <c r="E140" s="230"/>
      <c r="F140" s="230"/>
      <c r="G140" s="230"/>
      <c r="H140" s="230"/>
      <c r="I140" s="248"/>
      <c r="J140"/>
      <c r="K140"/>
      <c r="M140" s="55" t="s">
        <v>518</v>
      </c>
      <c r="N140" s="56"/>
      <c r="O140" s="56"/>
      <c r="P140" s="65">
        <f t="shared" si="0"/>
        <v>0</v>
      </c>
      <c r="Q140"/>
      <c r="AF140">
        <v>119</v>
      </c>
      <c r="AG140" s="155" t="s">
        <v>482</v>
      </c>
      <c r="AH140" s="127">
        <f>$P$223</f>
        <v>0</v>
      </c>
    </row>
    <row r="141" spans="1:34" x14ac:dyDescent="0.2">
      <c r="A141"/>
      <c r="C141" s="230" t="s">
        <v>861</v>
      </c>
      <c r="D141" s="230"/>
      <c r="E141" s="230"/>
      <c r="F141" s="230"/>
      <c r="G141" s="230"/>
      <c r="H141" s="230"/>
      <c r="I141" s="177"/>
      <c r="J141"/>
      <c r="K141"/>
      <c r="M141" s="55" t="s">
        <v>519</v>
      </c>
      <c r="N141" s="56"/>
      <c r="O141" s="56"/>
      <c r="P141" s="65">
        <f t="shared" si="0"/>
        <v>0</v>
      </c>
      <c r="Q141"/>
      <c r="AF141">
        <v>120</v>
      </c>
      <c r="AG141" s="155" t="s">
        <v>483</v>
      </c>
      <c r="AH141" s="127">
        <f>$P$224</f>
        <v>0</v>
      </c>
    </row>
    <row r="142" spans="1:34" ht="14.25" x14ac:dyDescent="0.2">
      <c r="A142"/>
      <c r="C142" s="230" t="s">
        <v>967</v>
      </c>
      <c r="D142" s="230"/>
      <c r="E142" s="230"/>
      <c r="F142" s="230"/>
      <c r="G142" s="230"/>
      <c r="H142" s="230"/>
      <c r="I142" s="177"/>
      <c r="J142"/>
      <c r="K142"/>
      <c r="M142" s="123" t="s">
        <v>196</v>
      </c>
      <c r="N142" s="66">
        <f>SUM(N136:N141)</f>
        <v>21</v>
      </c>
      <c r="O142" s="66">
        <f>SUM(O136:O141)</f>
        <v>0</v>
      </c>
      <c r="P142" s="66">
        <f>SUM(P136:P141)</f>
        <v>21</v>
      </c>
      <c r="Q142"/>
      <c r="AF142">
        <v>121</v>
      </c>
      <c r="AG142" s="55" t="s">
        <v>487</v>
      </c>
      <c r="AH142" s="126">
        <f>$N$231</f>
        <v>0</v>
      </c>
    </row>
    <row r="143" spans="1:34" x14ac:dyDescent="0.2">
      <c r="C143" s="23"/>
      <c r="AF143">
        <v>122</v>
      </c>
      <c r="AG143" s="55" t="s">
        <v>488</v>
      </c>
      <c r="AH143" s="126">
        <f>$N$232</f>
        <v>0</v>
      </c>
    </row>
    <row r="144" spans="1:34" x14ac:dyDescent="0.2">
      <c r="C144" s="23"/>
      <c r="AF144">
        <v>123</v>
      </c>
      <c r="AG144" s="55" t="s">
        <v>489</v>
      </c>
      <c r="AH144" s="126">
        <f>$N$233</f>
        <v>0</v>
      </c>
    </row>
    <row r="145" spans="1:34" ht="14.25" x14ac:dyDescent="0.2">
      <c r="A145" s="109" t="s">
        <v>979</v>
      </c>
      <c r="B145" s="221" t="s">
        <v>307</v>
      </c>
      <c r="C145" s="219"/>
      <c r="D145" s="219"/>
      <c r="E145" s="219"/>
      <c r="F145" s="219"/>
      <c r="G145" s="219"/>
      <c r="H145" s="219"/>
      <c r="I145" s="219"/>
      <c r="J145" s="219"/>
      <c r="K145" s="219"/>
      <c r="N145" s="217" t="s">
        <v>932</v>
      </c>
      <c r="O145" s="217" t="s">
        <v>933</v>
      </c>
      <c r="P145" s="217" t="s">
        <v>795</v>
      </c>
      <c r="AF145">
        <v>124</v>
      </c>
      <c r="AG145" s="55" t="s">
        <v>484</v>
      </c>
      <c r="AH145" s="127">
        <f>$O$231</f>
        <v>485</v>
      </c>
    </row>
    <row r="146" spans="1:34" ht="15" customHeight="1" x14ac:dyDescent="0.2">
      <c r="A146" s="83"/>
      <c r="B146" s="219"/>
      <c r="C146" s="219"/>
      <c r="D146" s="219"/>
      <c r="E146" s="219"/>
      <c r="F146" s="219"/>
      <c r="G146" s="219"/>
      <c r="H146" s="219"/>
      <c r="I146" s="219"/>
      <c r="J146" s="219"/>
      <c r="K146" s="219"/>
      <c r="N146" s="224"/>
      <c r="O146" s="224"/>
      <c r="P146" s="218"/>
      <c r="AF146">
        <v>125</v>
      </c>
      <c r="AG146" s="55" t="s">
        <v>485</v>
      </c>
      <c r="AH146" s="127">
        <f>$O$232</f>
        <v>5</v>
      </c>
    </row>
    <row r="147" spans="1:34" ht="14.25" customHeight="1" x14ac:dyDescent="0.2">
      <c r="A147" s="83"/>
      <c r="C147" s="108" t="s">
        <v>1325</v>
      </c>
      <c r="D147" s="108"/>
      <c r="E147" s="108"/>
      <c r="F147" s="108"/>
      <c r="G147" s="108"/>
      <c r="H147" s="108"/>
      <c r="I147" s="149"/>
      <c r="J147"/>
      <c r="K147"/>
      <c r="M147" s="55" t="s">
        <v>1001</v>
      </c>
      <c r="N147" s="56"/>
      <c r="O147" s="56"/>
      <c r="P147" s="65">
        <f t="shared" ref="P147:P152" si="1">N147+O147</f>
        <v>0</v>
      </c>
      <c r="AF147">
        <v>126</v>
      </c>
      <c r="AG147" s="55" t="s">
        <v>486</v>
      </c>
      <c r="AH147" s="127">
        <f>$O$233</f>
        <v>0</v>
      </c>
    </row>
    <row r="148" spans="1:34" ht="13.5" customHeight="1" x14ac:dyDescent="0.2">
      <c r="A148" s="83"/>
      <c r="C148" s="108" t="s">
        <v>1326</v>
      </c>
      <c r="D148" s="108"/>
      <c r="E148" s="108"/>
      <c r="F148" s="108"/>
      <c r="G148" s="108"/>
      <c r="H148" s="108"/>
      <c r="I148" s="149"/>
      <c r="J148"/>
      <c r="K148"/>
      <c r="M148" s="55" t="s">
        <v>1002</v>
      </c>
      <c r="N148" s="56"/>
      <c r="O148" s="56"/>
      <c r="P148" s="65">
        <f t="shared" si="1"/>
        <v>0</v>
      </c>
      <c r="AF148">
        <v>127</v>
      </c>
      <c r="AG148" s="55" t="s">
        <v>1022</v>
      </c>
      <c r="AH148" s="126">
        <f>$N$240</f>
        <v>485</v>
      </c>
    </row>
    <row r="149" spans="1:34" ht="13.5" customHeight="1" x14ac:dyDescent="0.2">
      <c r="A149" s="110"/>
      <c r="C149" s="108" t="s">
        <v>308</v>
      </c>
      <c r="D149" s="108"/>
      <c r="E149" s="108"/>
      <c r="F149" s="108"/>
      <c r="G149" s="12"/>
      <c r="H149" s="108"/>
      <c r="I149" s="149"/>
      <c r="J149"/>
      <c r="K149"/>
      <c r="M149" s="55" t="s">
        <v>1003</v>
      </c>
      <c r="N149" s="56">
        <v>312</v>
      </c>
      <c r="O149" s="56"/>
      <c r="P149" s="65">
        <f t="shared" si="1"/>
        <v>312</v>
      </c>
      <c r="Q149"/>
      <c r="AF149">
        <v>128</v>
      </c>
      <c r="AG149" s="55" t="s">
        <v>1023</v>
      </c>
      <c r="AH149" s="126">
        <f>$N$241</f>
        <v>5</v>
      </c>
    </row>
    <row r="150" spans="1:34" ht="13.5" customHeight="1" x14ac:dyDescent="0.2">
      <c r="A150" s="110"/>
      <c r="C150" s="108" t="s">
        <v>309</v>
      </c>
      <c r="D150" s="108"/>
      <c r="E150" s="108"/>
      <c r="F150" s="108"/>
      <c r="G150" s="108"/>
      <c r="H150" s="108"/>
      <c r="I150" s="149"/>
      <c r="J150"/>
      <c r="K150"/>
      <c r="M150" s="55" t="s">
        <v>1004</v>
      </c>
      <c r="N150" s="56">
        <v>178</v>
      </c>
      <c r="O150" s="56"/>
      <c r="P150" s="65">
        <f t="shared" si="1"/>
        <v>178</v>
      </c>
      <c r="Q150"/>
      <c r="AF150">
        <v>129</v>
      </c>
      <c r="AG150" s="55" t="s">
        <v>1024</v>
      </c>
      <c r="AH150" s="126">
        <f>$N$242</f>
        <v>0</v>
      </c>
    </row>
    <row r="151" spans="1:34" ht="13.5" customHeight="1" x14ac:dyDescent="0.2">
      <c r="A151"/>
      <c r="C151" s="108" t="s">
        <v>311</v>
      </c>
      <c r="D151" s="108"/>
      <c r="E151" s="108"/>
      <c r="F151" s="12"/>
      <c r="G151" s="108"/>
      <c r="H151" s="108"/>
      <c r="I151" s="149"/>
      <c r="J151"/>
      <c r="K151"/>
      <c r="M151" s="55" t="s">
        <v>1005</v>
      </c>
      <c r="N151" s="56"/>
      <c r="O151" s="56"/>
      <c r="P151" s="65">
        <f t="shared" si="1"/>
        <v>0</v>
      </c>
      <c r="Q151"/>
      <c r="AF151">
        <v>130</v>
      </c>
      <c r="AG151" s="55" t="s">
        <v>169</v>
      </c>
      <c r="AH151" s="126">
        <f>$N$249</f>
        <v>1</v>
      </c>
    </row>
    <row r="152" spans="1:34" ht="13.5" customHeight="1" x14ac:dyDescent="0.2">
      <c r="A152" s="110"/>
      <c r="C152" s="108" t="s">
        <v>862</v>
      </c>
      <c r="D152" s="108"/>
      <c r="E152" s="108"/>
      <c r="F152" s="108"/>
      <c r="G152" s="108"/>
      <c r="H152" s="108"/>
      <c r="I152" s="149"/>
      <c r="J152"/>
      <c r="K152"/>
      <c r="M152" s="55" t="s">
        <v>1006</v>
      </c>
      <c r="N152" s="56"/>
      <c r="O152" s="56"/>
      <c r="P152" s="65">
        <f t="shared" si="1"/>
        <v>0</v>
      </c>
      <c r="Q152"/>
      <c r="AF152">
        <v>131</v>
      </c>
      <c r="AG152" s="55" t="s">
        <v>170</v>
      </c>
      <c r="AH152" s="126">
        <f>$N$254</f>
        <v>0</v>
      </c>
    </row>
    <row r="153" spans="1:34" ht="13.5" customHeight="1" x14ac:dyDescent="0.2">
      <c r="A153" s="110"/>
      <c r="C153" s="108" t="s">
        <v>967</v>
      </c>
      <c r="D153" s="108"/>
      <c r="E153" s="108"/>
      <c r="F153" s="108"/>
      <c r="G153" s="108"/>
      <c r="H153" s="108"/>
      <c r="I153" s="149"/>
      <c r="J153"/>
      <c r="K153"/>
      <c r="M153" s="55" t="s">
        <v>979</v>
      </c>
      <c r="N153" s="66">
        <f>SUM(N147:N152)</f>
        <v>490</v>
      </c>
      <c r="O153" s="66">
        <f>SUM(O147:O152)</f>
        <v>0</v>
      </c>
      <c r="P153" s="66">
        <f>SUM(P147:P152)</f>
        <v>490</v>
      </c>
      <c r="Q153"/>
      <c r="AF153">
        <v>132</v>
      </c>
      <c r="AG153" s="55" t="s">
        <v>1027</v>
      </c>
      <c r="AH153" s="126">
        <f>$N$258</f>
        <v>1</v>
      </c>
    </row>
    <row r="154" spans="1:34" ht="13.5" customHeight="1" x14ac:dyDescent="0.2">
      <c r="A154" s="110"/>
      <c r="C154" s="108" t="s">
        <v>1323</v>
      </c>
      <c r="D154" s="162"/>
      <c r="E154" s="162"/>
      <c r="F154" s="162"/>
      <c r="G154" s="162"/>
      <c r="H154" s="162"/>
      <c r="I154" s="149"/>
      <c r="J154"/>
      <c r="K154"/>
      <c r="M154" s="55"/>
      <c r="N154" s="66">
        <f>SUM(N147:N148)</f>
        <v>0</v>
      </c>
      <c r="O154" s="66">
        <f>SUM(O147:O148)</f>
        <v>0</v>
      </c>
      <c r="P154" s="66">
        <f>SUM(P147:P148)</f>
        <v>0</v>
      </c>
      <c r="Q154"/>
      <c r="AF154">
        <v>133</v>
      </c>
      <c r="AG154" s="55" t="s">
        <v>1029</v>
      </c>
      <c r="AH154" s="126">
        <f>$N$263</f>
        <v>3</v>
      </c>
    </row>
    <row r="155" spans="1:34" ht="13.5" x14ac:dyDescent="0.2">
      <c r="A155" s="110"/>
      <c r="C155" s="108" t="s">
        <v>376</v>
      </c>
      <c r="D155" s="162"/>
      <c r="E155" s="162"/>
      <c r="F155" s="162"/>
      <c r="G155" s="162"/>
      <c r="H155" s="162"/>
      <c r="I155" s="149"/>
      <c r="J155"/>
      <c r="K155"/>
      <c r="M155" s="55"/>
      <c r="N155" s="66">
        <f>SUM(N149:N152)</f>
        <v>490</v>
      </c>
      <c r="O155" s="66">
        <f>SUM(O149:O152)</f>
        <v>0</v>
      </c>
      <c r="P155" s="66">
        <f>SUM(P149:P152)</f>
        <v>490</v>
      </c>
      <c r="Q155"/>
      <c r="AF155">
        <v>134</v>
      </c>
      <c r="AG155" s="55" t="s">
        <v>1030</v>
      </c>
      <c r="AH155" s="126">
        <f>$N$268</f>
        <v>1</v>
      </c>
    </row>
    <row r="156" spans="1:34" x14ac:dyDescent="0.2">
      <c r="C156" s="23"/>
      <c r="AF156">
        <v>135</v>
      </c>
      <c r="AG156" s="55" t="s">
        <v>1031</v>
      </c>
      <c r="AH156" s="126">
        <f>$N$269</f>
        <v>1</v>
      </c>
    </row>
    <row r="157" spans="1:34" ht="14.25" x14ac:dyDescent="0.2">
      <c r="A157" s="109" t="s">
        <v>982</v>
      </c>
      <c r="B157" s="221" t="s">
        <v>696</v>
      </c>
      <c r="C157" s="219"/>
      <c r="D157" s="219"/>
      <c r="E157" s="219"/>
      <c r="F157" s="219"/>
      <c r="G157" s="219"/>
      <c r="H157" s="219"/>
      <c r="I157" s="219"/>
      <c r="J157" s="219"/>
      <c r="K157" s="219"/>
      <c r="N157" s="217" t="s">
        <v>713</v>
      </c>
      <c r="O157"/>
      <c r="P157"/>
      <c r="AF157">
        <v>136</v>
      </c>
      <c r="AG157" s="55" t="s">
        <v>1032</v>
      </c>
      <c r="AH157" s="126">
        <f>$N$270</f>
        <v>1</v>
      </c>
    </row>
    <row r="158" spans="1:34" x14ac:dyDescent="0.2">
      <c r="A158" s="83"/>
      <c r="B158" s="219"/>
      <c r="C158" s="219"/>
      <c r="D158" s="219"/>
      <c r="E158" s="219"/>
      <c r="F158" s="219"/>
      <c r="G158" s="219"/>
      <c r="H158" s="219"/>
      <c r="I158" s="219"/>
      <c r="J158" s="219"/>
      <c r="K158" s="219"/>
      <c r="N158" s="218"/>
      <c r="O158"/>
      <c r="P158"/>
      <c r="AF158">
        <v>137</v>
      </c>
      <c r="AG158" s="55" t="s">
        <v>1337</v>
      </c>
      <c r="AH158" s="126">
        <f>$N$282</f>
        <v>23</v>
      </c>
    </row>
    <row r="159" spans="1:34" ht="15" customHeight="1" x14ac:dyDescent="0.2">
      <c r="A159" s="83"/>
      <c r="C159" s="108" t="s">
        <v>1325</v>
      </c>
      <c r="D159" s="108"/>
      <c r="E159" s="108"/>
      <c r="F159" s="108"/>
      <c r="G159" s="108"/>
      <c r="H159" s="108"/>
      <c r="I159" s="149"/>
      <c r="J159"/>
      <c r="K159"/>
      <c r="M159" s="55" t="s">
        <v>564</v>
      </c>
      <c r="N159" s="56"/>
      <c r="O159"/>
      <c r="P159"/>
      <c r="AF159">
        <v>138</v>
      </c>
      <c r="AG159" s="55" t="s">
        <v>1338</v>
      </c>
      <c r="AH159" s="127">
        <f>$O$282</f>
        <v>0</v>
      </c>
    </row>
    <row r="160" spans="1:34" ht="14.25" customHeight="1" x14ac:dyDescent="0.2">
      <c r="A160" s="83"/>
      <c r="C160" s="108" t="s">
        <v>1326</v>
      </c>
      <c r="D160" s="108"/>
      <c r="E160" s="108"/>
      <c r="F160" s="108"/>
      <c r="G160" s="108"/>
      <c r="H160" s="108"/>
      <c r="I160" s="149"/>
      <c r="J160"/>
      <c r="K160"/>
      <c r="M160" s="55" t="s">
        <v>565</v>
      </c>
      <c r="N160" s="56"/>
      <c r="O160"/>
      <c r="P160"/>
      <c r="AF160">
        <v>139</v>
      </c>
      <c r="AG160" s="55" t="s">
        <v>1339</v>
      </c>
      <c r="AH160" s="126">
        <f>$P$282</f>
        <v>2</v>
      </c>
    </row>
    <row r="161" spans="1:34" ht="13.5" customHeight="1" x14ac:dyDescent="0.2">
      <c r="A161" s="110"/>
      <c r="C161" s="108" t="s">
        <v>308</v>
      </c>
      <c r="D161" s="108"/>
      <c r="E161" s="108"/>
      <c r="F161" s="108"/>
      <c r="G161" s="108"/>
      <c r="H161" s="108"/>
      <c r="I161" s="149"/>
      <c r="J161"/>
      <c r="K161"/>
      <c r="M161" s="55" t="s">
        <v>1007</v>
      </c>
      <c r="N161" s="56">
        <v>8</v>
      </c>
      <c r="O161"/>
      <c r="P161"/>
      <c r="Q161"/>
      <c r="AF161">
        <v>140</v>
      </c>
      <c r="AG161" s="55" t="s">
        <v>1343</v>
      </c>
      <c r="AH161" s="126">
        <f>$N$283</f>
        <v>2</v>
      </c>
    </row>
    <row r="162" spans="1:34" ht="13.5" customHeight="1" x14ac:dyDescent="0.2">
      <c r="A162" s="110"/>
      <c r="C162" s="108" t="s">
        <v>309</v>
      </c>
      <c r="D162" s="108"/>
      <c r="E162" s="108"/>
      <c r="F162" s="108"/>
      <c r="G162" s="108"/>
      <c r="H162" s="108"/>
      <c r="I162" s="149"/>
      <c r="J162"/>
      <c r="K162"/>
      <c r="M162" s="55" t="s">
        <v>1008</v>
      </c>
      <c r="N162" s="56">
        <v>3</v>
      </c>
      <c r="O162"/>
      <c r="P162"/>
      <c r="Q162"/>
      <c r="AF162">
        <v>141</v>
      </c>
      <c r="AG162" s="55" t="s">
        <v>1344</v>
      </c>
      <c r="AH162" s="127">
        <f>$O$283</f>
        <v>0</v>
      </c>
    </row>
    <row r="163" spans="1:34" ht="13.5" customHeight="1" x14ac:dyDescent="0.2">
      <c r="A163"/>
      <c r="C163" s="108" t="s">
        <v>312</v>
      </c>
      <c r="D163" s="108"/>
      <c r="E163" s="108"/>
      <c r="F163" s="108"/>
      <c r="G163" s="108"/>
      <c r="H163" s="108"/>
      <c r="I163" s="149"/>
      <c r="J163"/>
      <c r="K163"/>
      <c r="M163" s="55" t="s">
        <v>1009</v>
      </c>
      <c r="N163" s="56"/>
      <c r="O163"/>
      <c r="P163"/>
      <c r="Q163"/>
      <c r="AF163">
        <v>142</v>
      </c>
      <c r="AG163" s="55" t="s">
        <v>1345</v>
      </c>
      <c r="AH163" s="126">
        <f>$P$283</f>
        <v>0</v>
      </c>
    </row>
    <row r="164" spans="1:34" ht="13.5" customHeight="1" x14ac:dyDescent="0.2">
      <c r="A164" s="110"/>
      <c r="C164" s="108" t="s">
        <v>862</v>
      </c>
      <c r="D164" s="108"/>
      <c r="E164" s="108"/>
      <c r="F164" s="108"/>
      <c r="G164" s="108"/>
      <c r="H164" s="108"/>
      <c r="I164" s="149"/>
      <c r="J164"/>
      <c r="K164"/>
      <c r="M164" s="55" t="s">
        <v>1010</v>
      </c>
      <c r="N164" s="56"/>
      <c r="O164"/>
      <c r="P164"/>
      <c r="Q164"/>
      <c r="AF164">
        <v>143</v>
      </c>
      <c r="AG164" s="55" t="s">
        <v>1349</v>
      </c>
      <c r="AH164" s="126">
        <f>$N$284</f>
        <v>2</v>
      </c>
    </row>
    <row r="165" spans="1:34" ht="13.5" customHeight="1" x14ac:dyDescent="0.2">
      <c r="A165" s="110"/>
      <c r="C165" s="108" t="s">
        <v>967</v>
      </c>
      <c r="D165" s="108"/>
      <c r="E165" s="108"/>
      <c r="F165" s="108"/>
      <c r="G165" s="108"/>
      <c r="H165" s="108"/>
      <c r="I165" s="149"/>
      <c r="J165"/>
      <c r="K165"/>
      <c r="M165" s="55" t="s">
        <v>982</v>
      </c>
      <c r="N165" s="66">
        <f>SUM(N159:N164)</f>
        <v>11</v>
      </c>
      <c r="O165"/>
      <c r="P165"/>
      <c r="Q165"/>
      <c r="AF165">
        <v>144</v>
      </c>
      <c r="AG165" s="55" t="s">
        <v>1350</v>
      </c>
      <c r="AH165" s="127">
        <f>$O$284</f>
        <v>0</v>
      </c>
    </row>
    <row r="166" spans="1:34" ht="13.5" customHeight="1" x14ac:dyDescent="0.2">
      <c r="A166" s="83"/>
      <c r="C166" s="23"/>
      <c r="M166" s="154"/>
      <c r="AF166">
        <v>145</v>
      </c>
      <c r="AG166" s="55" t="s">
        <v>1351</v>
      </c>
      <c r="AH166" s="126">
        <f>$P$284</f>
        <v>0</v>
      </c>
    </row>
    <row r="167" spans="1:34" ht="16.5" customHeight="1" x14ac:dyDescent="0.2">
      <c r="A167" s="109" t="s">
        <v>987</v>
      </c>
      <c r="B167" s="204" t="s">
        <v>95</v>
      </c>
      <c r="C167" s="263"/>
      <c r="D167" s="263"/>
      <c r="E167" s="263"/>
      <c r="F167" s="263"/>
      <c r="G167" s="263"/>
      <c r="H167" s="263"/>
      <c r="I167" s="263"/>
      <c r="J167" s="263"/>
      <c r="K167" s="263"/>
      <c r="M167" s="55"/>
      <c r="N167" s="95"/>
      <c r="O167" s="95"/>
      <c r="P167" s="95"/>
      <c r="Q167" s="268" t="s">
        <v>1301</v>
      </c>
      <c r="R167" s="269"/>
      <c r="AF167">
        <v>146</v>
      </c>
      <c r="AG167" s="55" t="s">
        <v>1340</v>
      </c>
      <c r="AH167" s="127">
        <f>$Q$282</f>
        <v>0</v>
      </c>
    </row>
    <row r="168" spans="1:34" ht="16.5" customHeight="1" x14ac:dyDescent="0.2">
      <c r="A168" s="83"/>
      <c r="B168" s="263"/>
      <c r="C168" s="263"/>
      <c r="D168" s="263"/>
      <c r="E168" s="263"/>
      <c r="F168" s="263"/>
      <c r="G168" s="263"/>
      <c r="H168" s="263"/>
      <c r="I168" s="263"/>
      <c r="J168" s="263"/>
      <c r="K168" s="263"/>
      <c r="M168" s="154"/>
      <c r="N168" s="236" t="s">
        <v>802</v>
      </c>
      <c r="O168" s="236" t="s">
        <v>803</v>
      </c>
      <c r="Q168" s="270"/>
      <c r="R168" s="271"/>
      <c r="AF168">
        <v>147</v>
      </c>
      <c r="AG168" s="55" t="s">
        <v>1341</v>
      </c>
      <c r="AH168" s="126">
        <f>$R$282</f>
        <v>0</v>
      </c>
    </row>
    <row r="169" spans="1:34" ht="16.5" customHeight="1" x14ac:dyDescent="0.2">
      <c r="A169" s="83"/>
      <c r="B169" s="205"/>
      <c r="C169" s="205"/>
      <c r="D169" s="205"/>
      <c r="E169" s="205"/>
      <c r="F169" s="205"/>
      <c r="G169" s="205"/>
      <c r="H169" s="205"/>
      <c r="I169" s="205"/>
      <c r="J169" s="205"/>
      <c r="K169" s="205"/>
      <c r="N169" s="237"/>
      <c r="O169" s="237"/>
      <c r="Q169" s="136" t="s">
        <v>252</v>
      </c>
      <c r="R169" s="136" t="s">
        <v>253</v>
      </c>
      <c r="AF169">
        <v>148</v>
      </c>
      <c r="AG169" s="55" t="s">
        <v>1342</v>
      </c>
      <c r="AH169" s="127">
        <f>$S$282</f>
        <v>0</v>
      </c>
    </row>
    <row r="170" spans="1:34" ht="15.75" customHeight="1" x14ac:dyDescent="0.2">
      <c r="A170" s="110"/>
      <c r="C170" s="231" t="s">
        <v>801</v>
      </c>
      <c r="D170" s="232"/>
      <c r="E170" s="232"/>
      <c r="F170" s="232"/>
      <c r="G170" s="232"/>
      <c r="H170" s="232"/>
      <c r="I170" s="207"/>
      <c r="J170"/>
      <c r="K170"/>
      <c r="M170" s="55" t="s">
        <v>1315</v>
      </c>
      <c r="N170" s="56"/>
      <c r="O170" s="56"/>
      <c r="P170" t="s">
        <v>254</v>
      </c>
      <c r="Q170" s="137">
        <f>P137+P136</f>
        <v>0</v>
      </c>
      <c r="R170" s="137">
        <f>P148+P147</f>
        <v>0</v>
      </c>
      <c r="AF170">
        <v>149</v>
      </c>
      <c r="AG170" s="55" t="s">
        <v>1346</v>
      </c>
      <c r="AH170" s="127">
        <f>$Q$283</f>
        <v>0</v>
      </c>
    </row>
    <row r="171" spans="1:34" ht="15.75" customHeight="1" x14ac:dyDescent="0.2">
      <c r="A171" s="110"/>
      <c r="C171" s="231" t="s">
        <v>41</v>
      </c>
      <c r="D171" s="232"/>
      <c r="E171" s="232"/>
      <c r="F171" s="232"/>
      <c r="G171" s="232"/>
      <c r="H171" s="232"/>
      <c r="I171" s="207"/>
      <c r="J171"/>
      <c r="K171"/>
      <c r="M171" s="55" t="s">
        <v>1316</v>
      </c>
      <c r="N171" s="56"/>
      <c r="O171" s="56"/>
      <c r="P171" s="90" t="s">
        <v>562</v>
      </c>
      <c r="Q171" s="137">
        <f>P138+N170</f>
        <v>13</v>
      </c>
      <c r="R171" s="137">
        <f>P149+O170</f>
        <v>312</v>
      </c>
      <c r="AF171">
        <v>150</v>
      </c>
      <c r="AG171" s="55" t="s">
        <v>1347</v>
      </c>
      <c r="AH171" s="126">
        <f>$R$283</f>
        <v>0</v>
      </c>
    </row>
    <row r="172" spans="1:34" ht="13.5" x14ac:dyDescent="0.2">
      <c r="A172" s="110"/>
      <c r="C172" s="238" t="s">
        <v>42</v>
      </c>
      <c r="D172" s="207"/>
      <c r="E172" s="207"/>
      <c r="F172" s="207"/>
      <c r="G172" s="207"/>
      <c r="H172" s="207"/>
      <c r="I172" s="207"/>
      <c r="J172"/>
      <c r="K172"/>
      <c r="M172" s="55" t="s">
        <v>709</v>
      </c>
      <c r="N172" s="56"/>
      <c r="O172" s="56"/>
      <c r="P172" s="90" t="s">
        <v>255</v>
      </c>
      <c r="Q172" s="137">
        <f>P139+N171</f>
        <v>8</v>
      </c>
      <c r="R172" s="137">
        <f>P150+O171</f>
        <v>178</v>
      </c>
      <c r="AF172">
        <v>151</v>
      </c>
      <c r="AG172" s="55" t="s">
        <v>1348</v>
      </c>
      <c r="AH172" s="127">
        <f>$S$283</f>
        <v>0</v>
      </c>
    </row>
    <row r="173" spans="1:34" ht="13.5" x14ac:dyDescent="0.2">
      <c r="A173" s="110"/>
      <c r="C173" s="238" t="s">
        <v>43</v>
      </c>
      <c r="D173" s="207"/>
      <c r="E173" s="207"/>
      <c r="F173" s="207"/>
      <c r="G173" s="207"/>
      <c r="H173" s="207"/>
      <c r="I173" s="207"/>
      <c r="J173"/>
      <c r="K173"/>
      <c r="M173" s="55" t="s">
        <v>710</v>
      </c>
      <c r="N173" s="56"/>
      <c r="O173" s="56"/>
      <c r="P173" s="90" t="s">
        <v>256</v>
      </c>
      <c r="Q173" s="137">
        <f>P140+N172+N176+N177</f>
        <v>0</v>
      </c>
      <c r="R173" s="137">
        <f>P151+O172+O176+O177</f>
        <v>0</v>
      </c>
      <c r="AF173">
        <v>152</v>
      </c>
      <c r="AG173" s="55" t="s">
        <v>1352</v>
      </c>
      <c r="AH173" s="127">
        <f>$Q$284</f>
        <v>0</v>
      </c>
    </row>
    <row r="174" spans="1:34" ht="13.5" x14ac:dyDescent="0.2">
      <c r="A174"/>
      <c r="C174" s="231" t="s">
        <v>44</v>
      </c>
      <c r="D174" s="232"/>
      <c r="E174" s="232"/>
      <c r="F174" s="232"/>
      <c r="G174" s="232"/>
      <c r="H174" s="232"/>
      <c r="I174" s="207"/>
      <c r="J174"/>
      <c r="K174"/>
      <c r="M174" s="55" t="s">
        <v>711</v>
      </c>
      <c r="N174" s="56"/>
      <c r="O174" s="56"/>
      <c r="P174" s="90" t="s">
        <v>563</v>
      </c>
      <c r="Q174" s="137">
        <f>P141+N173</f>
        <v>0</v>
      </c>
      <c r="R174" s="137">
        <f>P152+O173</f>
        <v>0</v>
      </c>
      <c r="AF174">
        <v>153</v>
      </c>
      <c r="AG174" s="55" t="s">
        <v>1353</v>
      </c>
      <c r="AH174" s="126">
        <f>$R$284</f>
        <v>0</v>
      </c>
    </row>
    <row r="175" spans="1:34" ht="13.5" x14ac:dyDescent="0.2">
      <c r="A175"/>
      <c r="C175" s="231" t="s">
        <v>45</v>
      </c>
      <c r="D175" s="232"/>
      <c r="E175" s="232"/>
      <c r="F175" s="232"/>
      <c r="G175" s="232"/>
      <c r="H175" s="232"/>
      <c r="I175" s="207"/>
      <c r="J175"/>
      <c r="K175"/>
      <c r="M175" s="55" t="s">
        <v>712</v>
      </c>
      <c r="N175" s="56"/>
      <c r="O175" s="56"/>
      <c r="P175" s="90"/>
      <c r="Q175" s="137"/>
      <c r="R175" s="137"/>
      <c r="AF175">
        <v>154</v>
      </c>
      <c r="AG175" s="55" t="s">
        <v>1354</v>
      </c>
      <c r="AH175" s="127">
        <f>$S$284</f>
        <v>0</v>
      </c>
    </row>
    <row r="176" spans="1:34" ht="13.5" x14ac:dyDescent="0.2">
      <c r="A176"/>
      <c r="C176" s="231" t="s">
        <v>46</v>
      </c>
      <c r="D176" s="232"/>
      <c r="E176" s="232"/>
      <c r="F176" s="232"/>
      <c r="G176" s="232"/>
      <c r="H176" s="232"/>
      <c r="I176" s="207"/>
      <c r="J176"/>
      <c r="K176"/>
      <c r="M176" s="55" t="s">
        <v>48</v>
      </c>
      <c r="N176" s="178"/>
      <c r="O176" s="178"/>
      <c r="P176" s="90"/>
      <c r="Q176" s="179"/>
      <c r="R176" s="179"/>
      <c r="AF176">
        <v>155</v>
      </c>
      <c r="AG176" s="55" t="s">
        <v>1038</v>
      </c>
      <c r="AH176" s="126">
        <f>$N$287</f>
        <v>1</v>
      </c>
    </row>
    <row r="177" spans="1:34" ht="13.5" x14ac:dyDescent="0.2">
      <c r="A177"/>
      <c r="C177" s="231" t="s">
        <v>47</v>
      </c>
      <c r="D177" s="232"/>
      <c r="E177" s="232"/>
      <c r="F177" s="232"/>
      <c r="G177" s="232"/>
      <c r="H177" s="232"/>
      <c r="I177" s="207"/>
      <c r="J177"/>
      <c r="K177"/>
      <c r="M177" s="55" t="s">
        <v>49</v>
      </c>
      <c r="N177" s="178"/>
      <c r="O177" s="178"/>
      <c r="P177" s="90"/>
      <c r="Q177" s="179"/>
      <c r="R177" s="179"/>
      <c r="AF177">
        <v>156</v>
      </c>
      <c r="AG177" s="55" t="s">
        <v>1039</v>
      </c>
      <c r="AH177" s="126">
        <f>$N$288</f>
        <v>1</v>
      </c>
    </row>
    <row r="178" spans="1:34" ht="13.5" x14ac:dyDescent="0.2">
      <c r="A178"/>
      <c r="C178" s="231" t="s">
        <v>967</v>
      </c>
      <c r="D178" s="232"/>
      <c r="E178" s="232"/>
      <c r="F178" s="232"/>
      <c r="G178" s="232"/>
      <c r="H178" s="232"/>
      <c r="I178"/>
      <c r="J178"/>
      <c r="K178"/>
      <c r="M178" s="55" t="s">
        <v>987</v>
      </c>
      <c r="N178" s="66">
        <f>SUM(N170:N177)</f>
        <v>0</v>
      </c>
      <c r="O178" s="66">
        <f>SUM(O170:O177)</f>
        <v>0</v>
      </c>
      <c r="P178"/>
      <c r="Q178" s="66">
        <f>SUM(Q170:Q175)</f>
        <v>21</v>
      </c>
      <c r="R178" s="66">
        <f>SUM(R170:R175)</f>
        <v>490</v>
      </c>
      <c r="AF178">
        <v>157</v>
      </c>
      <c r="AG178" s="55" t="s">
        <v>1040</v>
      </c>
      <c r="AH178" s="126">
        <f>$N$289</f>
        <v>2</v>
      </c>
    </row>
    <row r="179" spans="1:34" ht="13.5" x14ac:dyDescent="0.2">
      <c r="A179"/>
      <c r="C179" s="46"/>
      <c r="D179" s="4"/>
      <c r="E179" s="4"/>
      <c r="F179" s="4"/>
      <c r="G179" s="4"/>
      <c r="H179" s="4"/>
      <c r="I179"/>
      <c r="J179"/>
      <c r="K179"/>
      <c r="M179" s="55"/>
      <c r="N179" s="102"/>
      <c r="O179" s="102"/>
      <c r="P179" s="102"/>
      <c r="Q179"/>
      <c r="AF179">
        <v>158</v>
      </c>
      <c r="AG179" s="55" t="s">
        <v>1041</v>
      </c>
      <c r="AH179" s="126">
        <f>$N$290</f>
        <v>2</v>
      </c>
    </row>
    <row r="180" spans="1:34" x14ac:dyDescent="0.2">
      <c r="AF180">
        <v>159</v>
      </c>
      <c r="AG180" s="55" t="s">
        <v>1043</v>
      </c>
      <c r="AH180" s="126">
        <f>$N$293</f>
        <v>0</v>
      </c>
    </row>
    <row r="181" spans="1:34" ht="30" customHeight="1" x14ac:dyDescent="0.25">
      <c r="A181" s="21" t="s">
        <v>988</v>
      </c>
      <c r="B181" s="221" t="s">
        <v>50</v>
      </c>
      <c r="C181" s="193"/>
      <c r="D181" s="193"/>
      <c r="E181" s="193"/>
      <c r="F181" s="193"/>
      <c r="G181" s="193"/>
      <c r="H181" s="193"/>
      <c r="I181" s="193"/>
      <c r="J181" s="193"/>
      <c r="K181" s="193"/>
      <c r="AF181">
        <v>160</v>
      </c>
      <c r="AG181" s="55" t="s">
        <v>1043</v>
      </c>
      <c r="AH181" s="126">
        <f>$N$299</f>
        <v>0</v>
      </c>
    </row>
    <row r="182" spans="1:34" ht="27" customHeight="1" x14ac:dyDescent="0.2">
      <c r="B182" s="60"/>
      <c r="C182" s="267" t="s">
        <v>1317</v>
      </c>
      <c r="D182" s="205"/>
      <c r="E182" s="205"/>
      <c r="F182" s="205"/>
      <c r="G182" s="205"/>
      <c r="H182" s="205"/>
      <c r="I182" s="205"/>
      <c r="J182" s="161" t="s">
        <v>185</v>
      </c>
      <c r="K182" s="161" t="s">
        <v>186</v>
      </c>
      <c r="M182" s="55" t="s">
        <v>804</v>
      </c>
      <c r="N182" s="56"/>
      <c r="AF182">
        <v>161</v>
      </c>
      <c r="AG182" s="55" t="s">
        <v>526</v>
      </c>
      <c r="AH182" s="126">
        <f>$N$308</f>
        <v>2</v>
      </c>
    </row>
    <row r="183" spans="1:34" ht="27" customHeight="1" x14ac:dyDescent="0.2">
      <c r="B183" s="60"/>
      <c r="C183" s="267" t="s">
        <v>1318</v>
      </c>
      <c r="D183" s="205"/>
      <c r="E183" s="205"/>
      <c r="F183" s="205"/>
      <c r="G183" s="205"/>
      <c r="H183" s="205"/>
      <c r="I183" s="205"/>
      <c r="J183" s="161" t="s">
        <v>185</v>
      </c>
      <c r="K183" s="161" t="s">
        <v>186</v>
      </c>
      <c r="M183" s="55" t="s">
        <v>805</v>
      </c>
      <c r="N183" s="56"/>
      <c r="AF183">
        <v>162</v>
      </c>
      <c r="AG183" s="55" t="s">
        <v>527</v>
      </c>
      <c r="AH183" s="126">
        <f>$N$309</f>
        <v>2</v>
      </c>
    </row>
    <row r="184" spans="1:34" ht="15" customHeight="1" x14ac:dyDescent="0.2">
      <c r="AF184">
        <v>163</v>
      </c>
      <c r="AG184" s="55" t="s">
        <v>528</v>
      </c>
      <c r="AH184" s="126">
        <f>$N$310</f>
        <v>2</v>
      </c>
    </row>
    <row r="185" spans="1:34" ht="13.5" customHeight="1" thickBot="1" x14ac:dyDescent="0.25">
      <c r="AF185">
        <v>164</v>
      </c>
      <c r="AG185" s="55" t="s">
        <v>887</v>
      </c>
      <c r="AH185" s="126">
        <f>$N$318</f>
        <v>0</v>
      </c>
    </row>
    <row r="186" spans="1:34" ht="20.25" customHeight="1" thickBot="1" x14ac:dyDescent="0.25">
      <c r="A186" s="21" t="s">
        <v>990</v>
      </c>
      <c r="B186" s="204" t="s">
        <v>203</v>
      </c>
      <c r="C186" s="205"/>
      <c r="D186" s="205"/>
      <c r="E186" s="205"/>
      <c r="F186" s="205"/>
      <c r="G186" s="205"/>
      <c r="H186" s="205"/>
      <c r="I186" s="205"/>
      <c r="J186" s="205"/>
      <c r="K186" s="205"/>
      <c r="M186" s="123" t="s">
        <v>990</v>
      </c>
      <c r="N186" s="13"/>
      <c r="AF186">
        <v>165</v>
      </c>
      <c r="AG186" s="55" t="s">
        <v>888</v>
      </c>
      <c r="AH186" s="127">
        <f>$O$318</f>
        <v>0</v>
      </c>
    </row>
    <row r="187" spans="1:34" ht="14.25" x14ac:dyDescent="0.2">
      <c r="A187" s="21"/>
      <c r="B187" s="205"/>
      <c r="C187" s="205"/>
      <c r="D187" s="205"/>
      <c r="E187" s="205"/>
      <c r="F187" s="205"/>
      <c r="G187" s="205"/>
      <c r="H187" s="205"/>
      <c r="I187" s="205"/>
      <c r="J187" s="205"/>
      <c r="K187" s="205"/>
      <c r="AF187">
        <v>166</v>
      </c>
      <c r="AG187" s="55" t="s">
        <v>889</v>
      </c>
      <c r="AH187" s="126">
        <f>$P$318</f>
        <v>0</v>
      </c>
    </row>
    <row r="188" spans="1:34" ht="12.75" customHeight="1" x14ac:dyDescent="0.2">
      <c r="B188" s="205"/>
      <c r="C188" s="205"/>
      <c r="D188" s="205"/>
      <c r="E188" s="205"/>
      <c r="F188" s="205"/>
      <c r="G188" s="205"/>
      <c r="H188" s="205"/>
      <c r="I188" s="205"/>
      <c r="J188" s="205"/>
      <c r="K188" s="205"/>
      <c r="AF188">
        <v>167</v>
      </c>
      <c r="AG188" s="55" t="s">
        <v>890</v>
      </c>
      <c r="AH188" s="127">
        <f>$Q$318</f>
        <v>0</v>
      </c>
    </row>
    <row r="189" spans="1:34" ht="18" customHeight="1" x14ac:dyDescent="0.2">
      <c r="AF189">
        <v>168</v>
      </c>
      <c r="AG189" s="55" t="s">
        <v>891</v>
      </c>
      <c r="AH189" s="126">
        <f>$N$319</f>
        <v>0</v>
      </c>
    </row>
    <row r="190" spans="1:34" x14ac:dyDescent="0.2">
      <c r="AF190">
        <v>169</v>
      </c>
      <c r="AG190" s="55" t="s">
        <v>892</v>
      </c>
      <c r="AH190" s="127">
        <f>$O$319</f>
        <v>0</v>
      </c>
    </row>
    <row r="191" spans="1:34" ht="15.75" customHeight="1" x14ac:dyDescent="0.2">
      <c r="AF191">
        <v>170</v>
      </c>
      <c r="AG191" s="55" t="s">
        <v>893</v>
      </c>
      <c r="AH191" s="126">
        <f>$P$319</f>
        <v>0</v>
      </c>
    </row>
    <row r="192" spans="1:34" ht="20.25" x14ac:dyDescent="0.2">
      <c r="A192" s="233" t="s">
        <v>935</v>
      </c>
      <c r="B192" s="234"/>
      <c r="C192" s="234"/>
      <c r="D192" s="234"/>
      <c r="E192" s="234"/>
      <c r="F192" s="234"/>
      <c r="G192" s="234"/>
      <c r="H192" s="234"/>
      <c r="I192" s="234"/>
      <c r="J192" s="234"/>
      <c r="K192" s="235"/>
      <c r="L192" s="1"/>
      <c r="AF192">
        <v>171</v>
      </c>
      <c r="AG192" s="55" t="s">
        <v>894</v>
      </c>
      <c r="AH192" s="127">
        <f>$Q$319</f>
        <v>0</v>
      </c>
    </row>
    <row r="193" spans="1:34" ht="15" customHeight="1" x14ac:dyDescent="0.2">
      <c r="O193" s="27"/>
      <c r="AF193">
        <v>172</v>
      </c>
      <c r="AG193" s="55" t="s">
        <v>895</v>
      </c>
      <c r="AH193" s="126">
        <f>$N$320</f>
        <v>0</v>
      </c>
    </row>
    <row r="194" spans="1:34" x14ac:dyDescent="0.2">
      <c r="A194" s="23" t="s">
        <v>991</v>
      </c>
      <c r="B194" s="221" t="s">
        <v>403</v>
      </c>
      <c r="C194" s="193"/>
      <c r="D194" s="193"/>
      <c r="E194" s="193"/>
      <c r="F194" s="193"/>
      <c r="G194" s="193"/>
      <c r="H194" s="193"/>
      <c r="I194" s="193"/>
      <c r="J194" s="193"/>
      <c r="K194" s="71"/>
      <c r="N194" s="114" t="s">
        <v>1319</v>
      </c>
      <c r="O194" s="139" t="s">
        <v>1320</v>
      </c>
      <c r="P194" s="151" t="s">
        <v>1319</v>
      </c>
      <c r="Q194" s="152" t="s">
        <v>1320</v>
      </c>
      <c r="AF194">
        <v>173</v>
      </c>
      <c r="AG194" s="55" t="s">
        <v>896</v>
      </c>
      <c r="AH194" s="127">
        <f>$O$320</f>
        <v>0</v>
      </c>
    </row>
    <row r="195" spans="1:34" ht="15" customHeight="1" x14ac:dyDescent="0.2">
      <c r="A195" s="23"/>
      <c r="B195" s="193"/>
      <c r="C195" s="193"/>
      <c r="D195" s="193"/>
      <c r="E195" s="193"/>
      <c r="F195" s="193"/>
      <c r="G195" s="193"/>
      <c r="H195" s="193"/>
      <c r="I195" s="193"/>
      <c r="J195" s="193"/>
      <c r="K195" s="71"/>
      <c r="M195" s="12"/>
      <c r="N195" s="27" t="s">
        <v>1321</v>
      </c>
      <c r="O195" s="27" t="s">
        <v>1322</v>
      </c>
      <c r="P195" s="19" t="s">
        <v>257</v>
      </c>
      <c r="Q195" s="19" t="s">
        <v>257</v>
      </c>
      <c r="X195" s="2"/>
      <c r="Y195" s="2"/>
      <c r="AF195">
        <v>174</v>
      </c>
      <c r="AG195" s="55" t="s">
        <v>897</v>
      </c>
      <c r="AH195" s="126">
        <f>$P$320</f>
        <v>0</v>
      </c>
    </row>
    <row r="196" spans="1:34" x14ac:dyDescent="0.2">
      <c r="C196" s="30" t="s">
        <v>937</v>
      </c>
      <c r="M196" s="44" t="s">
        <v>807</v>
      </c>
      <c r="N196" s="42"/>
      <c r="O196" s="42">
        <v>490</v>
      </c>
      <c r="P196" s="104">
        <f>IF($P$154=0,0,N196/$P$154)</f>
        <v>0</v>
      </c>
      <c r="Q196" s="104">
        <f>IF($P$155=0,0,O196/$P$155)</f>
        <v>1</v>
      </c>
      <c r="X196" s="2"/>
      <c r="Y196" s="2"/>
      <c r="AF196">
        <v>175</v>
      </c>
      <c r="AG196" s="55" t="s">
        <v>898</v>
      </c>
      <c r="AH196" s="127">
        <f>$Q$320</f>
        <v>0</v>
      </c>
    </row>
    <row r="197" spans="1:34" ht="15" customHeight="1" x14ac:dyDescent="0.2">
      <c r="C197" s="30" t="s">
        <v>938</v>
      </c>
      <c r="M197" s="44" t="s">
        <v>808</v>
      </c>
      <c r="N197" s="42"/>
      <c r="O197" s="42"/>
      <c r="P197" s="104">
        <f>IF($P$154=0,0,N197/$P$154)</f>
        <v>0</v>
      </c>
      <c r="Q197" s="104">
        <f>IF($P$155=0,0,O197/$P$155)</f>
        <v>0</v>
      </c>
      <c r="X197" s="2"/>
      <c r="Y197" s="2"/>
      <c r="AF197">
        <v>176</v>
      </c>
      <c r="AG197" s="55" t="s">
        <v>529</v>
      </c>
      <c r="AH197" s="126">
        <f>$N$323</f>
        <v>1</v>
      </c>
    </row>
    <row r="198" spans="1:34" x14ac:dyDescent="0.2">
      <c r="C198" s="30" t="s">
        <v>939</v>
      </c>
      <c r="M198" s="44" t="s">
        <v>809</v>
      </c>
      <c r="N198" s="42"/>
      <c r="O198" s="42"/>
      <c r="P198" s="104">
        <f>IF($P$154=0,0,N198/$P$154)</f>
        <v>0</v>
      </c>
      <c r="Q198" s="104">
        <f>IF($P$155=0,0,O198/$P$155)</f>
        <v>0</v>
      </c>
      <c r="X198" s="2"/>
      <c r="Y198" s="2"/>
      <c r="AF198">
        <v>177</v>
      </c>
      <c r="AG198" s="55" t="s">
        <v>86</v>
      </c>
      <c r="AH198" s="126">
        <f>$N$326</f>
        <v>1</v>
      </c>
    </row>
    <row r="199" spans="1:34" x14ac:dyDescent="0.2">
      <c r="C199" s="12" t="s">
        <v>940</v>
      </c>
      <c r="M199" s="44" t="s">
        <v>520</v>
      </c>
      <c r="N199" s="42"/>
      <c r="O199" s="42"/>
      <c r="P199" s="104">
        <f>IF($P$154=0,0,N199/$P$154)</f>
        <v>0</v>
      </c>
      <c r="Q199" s="104">
        <f>IF($P$155=0,0,O199/$P$155)</f>
        <v>0</v>
      </c>
      <c r="X199" s="2"/>
      <c r="Y199" s="2"/>
      <c r="AF199">
        <v>178</v>
      </c>
      <c r="AG199" s="55" t="s">
        <v>87</v>
      </c>
      <c r="AH199" s="126">
        <f>$N$3356</f>
        <v>0</v>
      </c>
    </row>
    <row r="200" spans="1:34" x14ac:dyDescent="0.2">
      <c r="C200" s="108" t="s">
        <v>967</v>
      </c>
      <c r="M200" s="55" t="s">
        <v>991</v>
      </c>
      <c r="N200" s="49">
        <f>SUM(N196:N199)</f>
        <v>0</v>
      </c>
      <c r="O200" s="49">
        <f>SUM(O196:O199)</f>
        <v>490</v>
      </c>
      <c r="P200" s="104">
        <f>IF($P$154=0,0,N200/$P$154)</f>
        <v>0</v>
      </c>
      <c r="Q200" s="104">
        <f>IF($P$155=0,0,O200/$P$155)</f>
        <v>1</v>
      </c>
      <c r="R200" s="150"/>
      <c r="S200" s="54"/>
      <c r="T200" s="54"/>
      <c r="X200" s="2"/>
      <c r="Y200" s="2"/>
      <c r="AF200">
        <v>179</v>
      </c>
      <c r="AG200" s="55" t="s">
        <v>84</v>
      </c>
      <c r="AH200" s="126">
        <f>$N$329</f>
        <v>1</v>
      </c>
    </row>
    <row r="201" spans="1:34" ht="16.5" customHeight="1" x14ac:dyDescent="0.2">
      <c r="C201" s="108"/>
      <c r="M201" s="55"/>
      <c r="N201" s="50"/>
      <c r="O201" s="50"/>
      <c r="P201" s="163" t="str">
        <f>IF(N200&lt;&gt;$P$154,"ATENTIE! Suma rezultata difera de efectivele de copii !","")</f>
        <v/>
      </c>
      <c r="Q201" s="163" t="str">
        <f>IF(O200&lt;&gt;$P$155,"ATENTIE! Suma rezultata difera de efectivele de copii !","")</f>
        <v/>
      </c>
      <c r="R201" s="150"/>
      <c r="S201" s="54"/>
      <c r="T201" s="54"/>
      <c r="X201" s="2"/>
      <c r="Y201" s="2"/>
      <c r="AF201">
        <v>180</v>
      </c>
      <c r="AG201" s="55" t="s">
        <v>899</v>
      </c>
      <c r="AH201" s="126">
        <f>$N$333</f>
        <v>2</v>
      </c>
    </row>
    <row r="202" spans="1:34" x14ac:dyDescent="0.2">
      <c r="N202" s="27"/>
      <c r="P202" s="54"/>
      <c r="Q202" s="54"/>
      <c r="R202" s="54"/>
      <c r="S202" s="54"/>
      <c r="X202" s="2"/>
      <c r="AF202">
        <v>181</v>
      </c>
      <c r="AG202" s="55" t="s">
        <v>490</v>
      </c>
      <c r="AH202" s="126">
        <f>$N$341</f>
        <v>1</v>
      </c>
    </row>
    <row r="203" spans="1:34" x14ac:dyDescent="0.2">
      <c r="A203" s="23" t="s">
        <v>721</v>
      </c>
      <c r="B203" s="204" t="s">
        <v>404</v>
      </c>
      <c r="C203" s="193"/>
      <c r="D203" s="193"/>
      <c r="E203" s="193"/>
      <c r="F203" s="193"/>
      <c r="G203" s="193"/>
      <c r="H203" s="193"/>
      <c r="I203" s="193"/>
      <c r="J203" s="193"/>
      <c r="K203" s="193"/>
      <c r="N203" s="114" t="s">
        <v>1319</v>
      </c>
      <c r="O203" s="139" t="s">
        <v>1320</v>
      </c>
      <c r="P203" s="151" t="s">
        <v>1319</v>
      </c>
      <c r="Q203" s="152" t="s">
        <v>1320</v>
      </c>
      <c r="X203" s="2"/>
      <c r="AF203">
        <v>182</v>
      </c>
      <c r="AG203" s="55" t="s">
        <v>491</v>
      </c>
      <c r="AH203" s="126">
        <f>$N$342</f>
        <v>1</v>
      </c>
    </row>
    <row r="204" spans="1:34" ht="17.25" customHeight="1" x14ac:dyDescent="0.2">
      <c r="B204" s="193"/>
      <c r="C204" s="193"/>
      <c r="D204" s="193"/>
      <c r="E204" s="193"/>
      <c r="F204" s="193"/>
      <c r="G204" s="193"/>
      <c r="H204" s="193"/>
      <c r="I204" s="193"/>
      <c r="J204" s="193"/>
      <c r="K204" s="193"/>
      <c r="M204" s="12"/>
      <c r="N204" s="27" t="s">
        <v>1321</v>
      </c>
      <c r="O204" s="27" t="s">
        <v>1322</v>
      </c>
      <c r="P204" s="19" t="s">
        <v>257</v>
      </c>
      <c r="Q204" s="19" t="s">
        <v>257</v>
      </c>
      <c r="X204" s="2"/>
      <c r="Y204" s="2"/>
      <c r="AF204">
        <v>183</v>
      </c>
      <c r="AG204" s="55" t="s">
        <v>492</v>
      </c>
      <c r="AH204" s="126">
        <f>$N$343</f>
        <v>1</v>
      </c>
    </row>
    <row r="205" spans="1:34" x14ac:dyDescent="0.2">
      <c r="C205" s="30" t="s">
        <v>942</v>
      </c>
      <c r="M205" s="44" t="s">
        <v>810</v>
      </c>
      <c r="N205" s="42"/>
      <c r="O205" s="42">
        <v>99</v>
      </c>
      <c r="P205" s="104">
        <f>IF($P$154=0,0,N205/$P$154)</f>
        <v>0</v>
      </c>
      <c r="Q205" s="104">
        <f>IF($P$155=0,0,O205/$P$155)</f>
        <v>0.20204081632653062</v>
      </c>
      <c r="X205" s="2"/>
      <c r="Y205" s="2"/>
      <c r="AF205">
        <v>184</v>
      </c>
      <c r="AG205" s="55" t="s">
        <v>493</v>
      </c>
      <c r="AH205" s="127">
        <f>$O$341</f>
        <v>0</v>
      </c>
    </row>
    <row r="206" spans="1:34" ht="16.5" customHeight="1" x14ac:dyDescent="0.2">
      <c r="C206" s="30" t="s">
        <v>51</v>
      </c>
      <c r="M206" s="44" t="s">
        <v>811</v>
      </c>
      <c r="N206" s="42"/>
      <c r="O206" s="42">
        <v>370</v>
      </c>
      <c r="P206" s="104">
        <f>IF($P$154=0,0,N206/$P$154)</f>
        <v>0</v>
      </c>
      <c r="Q206" s="104">
        <f>IF($P$155=0,0,O206/$P$155)</f>
        <v>0.75510204081632648</v>
      </c>
      <c r="X206" s="2"/>
      <c r="Y206" s="2"/>
      <c r="AF206">
        <v>185</v>
      </c>
      <c r="AG206" s="55" t="s">
        <v>494</v>
      </c>
      <c r="AH206" s="127">
        <f>$O$342</f>
        <v>0</v>
      </c>
    </row>
    <row r="207" spans="1:34" ht="16.5" customHeight="1" x14ac:dyDescent="0.2">
      <c r="C207" s="30" t="s">
        <v>943</v>
      </c>
      <c r="M207" s="44" t="s">
        <v>812</v>
      </c>
      <c r="N207" s="42"/>
      <c r="O207" s="42">
        <v>21</v>
      </c>
      <c r="P207" s="104">
        <f>IF($P$154=0,0,N207/$P$154)</f>
        <v>0</v>
      </c>
      <c r="Q207" s="104">
        <f>IF($P$155=0,0,O207/$P$155)</f>
        <v>4.2857142857142858E-2</v>
      </c>
      <c r="X207" s="2"/>
      <c r="Y207" s="2"/>
      <c r="AF207">
        <v>186</v>
      </c>
      <c r="AG207" s="55" t="s">
        <v>495</v>
      </c>
      <c r="AH207" s="127">
        <f>$O$343</f>
        <v>0</v>
      </c>
    </row>
    <row r="208" spans="1:34" x14ac:dyDescent="0.2">
      <c r="C208" s="30" t="s">
        <v>944</v>
      </c>
      <c r="M208" s="44" t="s">
        <v>1011</v>
      </c>
      <c r="N208" s="42"/>
      <c r="O208" s="42"/>
      <c r="P208" s="104">
        <f>IF($P$154=0,0,N208/$P$154)</f>
        <v>0</v>
      </c>
      <c r="Q208" s="104">
        <f>IF($P$155=0,0,O208/$P$155)</f>
        <v>0</v>
      </c>
      <c r="X208" s="2"/>
      <c r="Y208" s="2"/>
      <c r="AF208">
        <v>187</v>
      </c>
      <c r="AG208" s="55" t="s">
        <v>534</v>
      </c>
      <c r="AH208" s="126">
        <f>$N$347</f>
        <v>3</v>
      </c>
    </row>
    <row r="209" spans="1:34" x14ac:dyDescent="0.2">
      <c r="C209" s="108" t="s">
        <v>967</v>
      </c>
      <c r="M209" s="55" t="s">
        <v>721</v>
      </c>
      <c r="N209" s="49">
        <f>SUM(N205:N208)</f>
        <v>0</v>
      </c>
      <c r="O209" s="49">
        <f>SUM(O205:O208)</f>
        <v>490</v>
      </c>
      <c r="P209" s="104">
        <f>IF($P$154=0,0,N209/$P$154)</f>
        <v>0</v>
      </c>
      <c r="Q209" s="104">
        <f>IF($P$155=0,0,O209/$P$155)</f>
        <v>1</v>
      </c>
      <c r="R209" s="150"/>
      <c r="S209" s="54"/>
      <c r="T209" s="54"/>
      <c r="X209" s="2"/>
      <c r="Y209" s="2"/>
      <c r="AF209">
        <v>188</v>
      </c>
      <c r="AG209" s="55" t="s">
        <v>535</v>
      </c>
      <c r="AH209" s="126">
        <f>$N$353</f>
        <v>1</v>
      </c>
    </row>
    <row r="210" spans="1:34" ht="16.5" customHeight="1" x14ac:dyDescent="0.2">
      <c r="C210" s="106" t="s">
        <v>1273</v>
      </c>
      <c r="M210" s="55" t="s">
        <v>1012</v>
      </c>
      <c r="N210" s="107">
        <f>IF(N209=0,0,(16*N205+12*N206+8*N207+4*N208)/N209)</f>
        <v>0</v>
      </c>
      <c r="O210" s="107">
        <f>IF(O209=0,0,(16*O205+12*O206+8*O207+4*O208)/O209)</f>
        <v>12.636734693877552</v>
      </c>
      <c r="P210" s="163" t="str">
        <f>IF(N209&lt;&gt;$P$154,"ATENTIE! Suma rezultata difera de efectivele de copii !","")</f>
        <v/>
      </c>
      <c r="Q210" s="163" t="str">
        <f>IF(O209&lt;&gt;$P$155,"ATENTIE! Suma rezultata difera de efectivele de copii !","")</f>
        <v/>
      </c>
      <c r="R210" s="54"/>
      <c r="S210" s="54"/>
      <c r="T210" s="54"/>
      <c r="X210" s="2"/>
      <c r="Y210" s="2"/>
      <c r="AF210">
        <v>189</v>
      </c>
      <c r="AG210" s="55" t="s">
        <v>816</v>
      </c>
      <c r="AH210" s="126">
        <f>$N$359</f>
        <v>0</v>
      </c>
    </row>
    <row r="211" spans="1:34" ht="16.5" customHeight="1" x14ac:dyDescent="0.2">
      <c r="M211" s="55"/>
      <c r="AF211">
        <v>190</v>
      </c>
      <c r="AG211" s="55" t="s">
        <v>817</v>
      </c>
      <c r="AH211" s="126">
        <f>$N$360</f>
        <v>0</v>
      </c>
    </row>
    <row r="212" spans="1:34" ht="21.75" customHeight="1" x14ac:dyDescent="0.2">
      <c r="A212" s="23" t="s">
        <v>211</v>
      </c>
      <c r="B212" s="204" t="s">
        <v>313</v>
      </c>
      <c r="C212" s="193"/>
      <c r="D212" s="193"/>
      <c r="E212" s="193"/>
      <c r="F212" s="193"/>
      <c r="G212" s="193"/>
      <c r="H212" s="193"/>
      <c r="I212" s="193"/>
      <c r="J212" s="193"/>
      <c r="K212" s="193"/>
      <c r="AF212">
        <v>191</v>
      </c>
      <c r="AG212" s="55" t="s">
        <v>497</v>
      </c>
      <c r="AH212" s="126">
        <f>$N$365</f>
        <v>2</v>
      </c>
    </row>
    <row r="213" spans="1:34" ht="21.75" customHeight="1" x14ac:dyDescent="0.2">
      <c r="A213" s="23"/>
      <c r="B213" s="193"/>
      <c r="C213" s="193"/>
      <c r="D213" s="193"/>
      <c r="E213" s="193"/>
      <c r="F213" s="193"/>
      <c r="G213" s="193"/>
      <c r="H213" s="193"/>
      <c r="I213" s="193"/>
      <c r="J213" s="193"/>
      <c r="K213" s="193"/>
      <c r="AF213">
        <v>192</v>
      </c>
      <c r="AG213" s="55" t="s">
        <v>496</v>
      </c>
      <c r="AH213" s="127">
        <f>$O$365</f>
        <v>0</v>
      </c>
    </row>
    <row r="214" spans="1:34" ht="21.75" customHeight="1" x14ac:dyDescent="0.2">
      <c r="A214" s="23"/>
      <c r="B214" s="193"/>
      <c r="C214" s="193"/>
      <c r="D214" s="193"/>
      <c r="E214" s="193"/>
      <c r="F214" s="193"/>
      <c r="G214" s="193"/>
      <c r="H214" s="193"/>
      <c r="I214" s="193"/>
      <c r="J214" s="193"/>
      <c r="K214" s="193"/>
      <c r="M214" s="55"/>
      <c r="N214" s="27"/>
      <c r="O214" s="27"/>
      <c r="P214" s="28"/>
      <c r="AF214">
        <v>193</v>
      </c>
      <c r="AG214" s="55" t="s">
        <v>222</v>
      </c>
      <c r="AH214" s="126">
        <f>$N$370</f>
        <v>1</v>
      </c>
    </row>
    <row r="215" spans="1:34" ht="21.75" customHeight="1" x14ac:dyDescent="0.2">
      <c r="A215" s="23"/>
      <c r="B215" s="193"/>
      <c r="C215" s="193"/>
      <c r="D215" s="193"/>
      <c r="E215" s="193"/>
      <c r="F215" s="193"/>
      <c r="G215" s="193"/>
      <c r="H215" s="193"/>
      <c r="I215" s="193"/>
      <c r="J215" s="193"/>
      <c r="K215" s="193"/>
      <c r="M215" s="12"/>
      <c r="N215" s="27"/>
      <c r="AF215">
        <v>194</v>
      </c>
      <c r="AG215" s="55" t="s">
        <v>818</v>
      </c>
      <c r="AH215" s="126">
        <f>$N$377</f>
        <v>2</v>
      </c>
    </row>
    <row r="216" spans="1:34" ht="16.5" customHeight="1" x14ac:dyDescent="0.2">
      <c r="A216" s="23"/>
      <c r="B216" s="193"/>
      <c r="C216" s="193"/>
      <c r="D216" s="193"/>
      <c r="E216" s="193"/>
      <c r="F216" s="193"/>
      <c r="G216" s="193"/>
      <c r="H216" s="193"/>
      <c r="I216" s="193"/>
      <c r="J216" s="193"/>
      <c r="K216" s="193"/>
      <c r="M216" s="12"/>
      <c r="N216" s="29" t="s">
        <v>941</v>
      </c>
      <c r="AF216">
        <v>195</v>
      </c>
      <c r="AG216" s="55" t="s">
        <v>819</v>
      </c>
      <c r="AH216" s="126">
        <f>$N$378</f>
        <v>1</v>
      </c>
    </row>
    <row r="217" spans="1:34" ht="26.25" customHeight="1" x14ac:dyDescent="0.2">
      <c r="C217" s="226" t="s">
        <v>160</v>
      </c>
      <c r="D217" s="226"/>
      <c r="E217" s="226"/>
      <c r="F217" s="226"/>
      <c r="G217" s="226"/>
      <c r="H217" s="226"/>
      <c r="I217" s="226"/>
      <c r="J217" s="226"/>
      <c r="K217" s="226"/>
      <c r="L217" s="227"/>
      <c r="M217" s="155" t="s">
        <v>521</v>
      </c>
      <c r="N217" s="42">
        <v>11</v>
      </c>
      <c r="AF217">
        <v>196</v>
      </c>
      <c r="AG217" s="55" t="s">
        <v>820</v>
      </c>
      <c r="AH217" s="126">
        <f>$N$379</f>
        <v>1</v>
      </c>
    </row>
    <row r="218" spans="1:34" ht="13.5" x14ac:dyDescent="0.25">
      <c r="C218" s="194" t="s">
        <v>716</v>
      </c>
      <c r="D218" s="195"/>
      <c r="E218" s="195"/>
      <c r="F218" s="195"/>
      <c r="G218" s="195"/>
      <c r="H218" s="195"/>
      <c r="I218" s="195"/>
      <c r="J218" s="195"/>
      <c r="K218" s="195"/>
      <c r="L218" s="14"/>
      <c r="M218" s="155" t="s">
        <v>522</v>
      </c>
      <c r="N218" s="42">
        <v>4</v>
      </c>
      <c r="AF218">
        <v>197</v>
      </c>
      <c r="AG218" s="55" t="s">
        <v>224</v>
      </c>
      <c r="AH218" s="126">
        <f>$N$381</f>
        <v>2</v>
      </c>
    </row>
    <row r="219" spans="1:34" ht="13.5" x14ac:dyDescent="0.25">
      <c r="C219" s="194" t="s">
        <v>161</v>
      </c>
      <c r="D219" s="195"/>
      <c r="E219" s="195"/>
      <c r="F219" s="195"/>
      <c r="G219" s="195"/>
      <c r="H219" s="195"/>
      <c r="I219" s="195"/>
      <c r="J219" s="195"/>
      <c r="K219" s="195"/>
      <c r="L219" s="14"/>
      <c r="M219" s="155" t="s">
        <v>523</v>
      </c>
      <c r="N219" s="42">
        <v>31</v>
      </c>
      <c r="AF219">
        <v>198</v>
      </c>
      <c r="AG219" s="55" t="s">
        <v>1086</v>
      </c>
      <c r="AH219" s="126">
        <f>$N$388</f>
        <v>6</v>
      </c>
    </row>
    <row r="220" spans="1:34" ht="13.5" x14ac:dyDescent="0.25">
      <c r="C220" s="194" t="s">
        <v>162</v>
      </c>
      <c r="D220" s="195"/>
      <c r="E220" s="195"/>
      <c r="F220" s="195"/>
      <c r="G220" s="195"/>
      <c r="H220" s="195"/>
      <c r="I220" s="195"/>
      <c r="J220" s="195"/>
      <c r="K220" s="195"/>
      <c r="L220" s="14"/>
      <c r="M220" s="155" t="s">
        <v>1013</v>
      </c>
      <c r="N220" s="42">
        <v>22</v>
      </c>
      <c r="AF220">
        <v>199</v>
      </c>
      <c r="AG220" s="55" t="s">
        <v>1087</v>
      </c>
      <c r="AH220" s="126">
        <f>$N$389</f>
        <v>14</v>
      </c>
    </row>
    <row r="221" spans="1:34" ht="13.5" x14ac:dyDescent="0.25">
      <c r="C221" s="194" t="s">
        <v>405</v>
      </c>
      <c r="D221" s="195"/>
      <c r="E221" s="195"/>
      <c r="F221" s="195"/>
      <c r="G221" s="195"/>
      <c r="H221" s="195"/>
      <c r="I221" s="195"/>
      <c r="J221" s="195"/>
      <c r="K221" s="195"/>
      <c r="L221" s="14"/>
      <c r="M221" s="155" t="s">
        <v>1014</v>
      </c>
      <c r="N221" s="42">
        <v>12</v>
      </c>
      <c r="AF221">
        <v>200</v>
      </c>
      <c r="AG221" s="55" t="s">
        <v>1088</v>
      </c>
      <c r="AH221" s="126">
        <f>$N$390</f>
        <v>18</v>
      </c>
    </row>
    <row r="222" spans="1:34" x14ac:dyDescent="0.2">
      <c r="C222" s="194" t="s">
        <v>947</v>
      </c>
      <c r="D222" s="195"/>
      <c r="E222" s="195"/>
      <c r="F222" s="195"/>
      <c r="G222" s="195"/>
      <c r="H222" s="195"/>
      <c r="I222" s="195"/>
      <c r="J222" s="195"/>
      <c r="K222" s="195"/>
      <c r="L222" s="14"/>
      <c r="M222" s="155" t="s">
        <v>1015</v>
      </c>
      <c r="N222" s="42"/>
      <c r="O222" s="2" t="s">
        <v>955</v>
      </c>
      <c r="P222" s="250"/>
      <c r="Q222" s="250"/>
      <c r="AF222">
        <v>201</v>
      </c>
      <c r="AG222" s="55" t="s">
        <v>1089</v>
      </c>
      <c r="AH222" s="126">
        <f>$N$391</f>
        <v>34</v>
      </c>
    </row>
    <row r="223" spans="1:34" x14ac:dyDescent="0.2">
      <c r="C223" s="194" t="s">
        <v>948</v>
      </c>
      <c r="D223" s="195"/>
      <c r="E223" s="195"/>
      <c r="F223" s="195"/>
      <c r="G223" s="195"/>
      <c r="H223" s="195"/>
      <c r="I223" s="195"/>
      <c r="J223" s="195"/>
      <c r="K223" s="195"/>
      <c r="L223" s="14"/>
      <c r="M223" s="155" t="s">
        <v>1016</v>
      </c>
      <c r="N223" s="42"/>
      <c r="O223" s="2" t="s">
        <v>955</v>
      </c>
      <c r="P223" s="250"/>
      <c r="Q223" s="250"/>
      <c r="AF223">
        <v>202</v>
      </c>
      <c r="AG223" s="55" t="s">
        <v>498</v>
      </c>
      <c r="AH223" s="127">
        <f>$O$388</f>
        <v>0</v>
      </c>
    </row>
    <row r="224" spans="1:34" x14ac:dyDescent="0.2">
      <c r="C224" s="194" t="s">
        <v>806</v>
      </c>
      <c r="D224" s="195"/>
      <c r="E224" s="195"/>
      <c r="F224" s="195"/>
      <c r="G224" s="195"/>
      <c r="H224" s="195"/>
      <c r="I224" s="195"/>
      <c r="J224" s="195"/>
      <c r="K224" s="195"/>
      <c r="L224" s="14"/>
      <c r="M224" s="155" t="s">
        <v>1017</v>
      </c>
      <c r="N224" s="42"/>
      <c r="O224" s="2" t="s">
        <v>955</v>
      </c>
      <c r="P224" s="250"/>
      <c r="Q224" s="250"/>
      <c r="AF224">
        <v>203</v>
      </c>
      <c r="AG224" s="55" t="s">
        <v>499</v>
      </c>
      <c r="AH224" s="127">
        <f>$O$389</f>
        <v>0</v>
      </c>
    </row>
    <row r="225" spans="1:34" x14ac:dyDescent="0.2">
      <c r="AF225">
        <v>204</v>
      </c>
      <c r="AG225" s="55" t="s">
        <v>1299</v>
      </c>
      <c r="AH225" s="127">
        <f>$O$390</f>
        <v>0</v>
      </c>
    </row>
    <row r="226" spans="1:34" ht="20.25" x14ac:dyDescent="0.2">
      <c r="A226" s="233" t="s">
        <v>956</v>
      </c>
      <c r="B226" s="234"/>
      <c r="C226" s="234"/>
      <c r="D226" s="234"/>
      <c r="E226" s="234"/>
      <c r="F226" s="234"/>
      <c r="G226" s="234"/>
      <c r="H226" s="234"/>
      <c r="I226" s="234"/>
      <c r="J226" s="234"/>
      <c r="K226" s="235"/>
      <c r="L226" s="1"/>
      <c r="AF226">
        <v>205</v>
      </c>
      <c r="AG226" s="55" t="s">
        <v>1300</v>
      </c>
      <c r="AH226" s="127">
        <f>$O$391</f>
        <v>0</v>
      </c>
    </row>
    <row r="227" spans="1:34" ht="14.25" x14ac:dyDescent="0.2">
      <c r="AF227">
        <v>206</v>
      </c>
      <c r="AG227" s="123" t="s">
        <v>1090</v>
      </c>
      <c r="AH227" s="126">
        <f>$N$396</f>
        <v>1</v>
      </c>
    </row>
    <row r="228" spans="1:34" ht="17.25" customHeight="1" x14ac:dyDescent="0.2">
      <c r="A228" s="23" t="s">
        <v>213</v>
      </c>
      <c r="B228" s="228" t="s">
        <v>314</v>
      </c>
      <c r="C228" s="229"/>
      <c r="D228" s="229"/>
      <c r="E228" s="229"/>
      <c r="F228" s="229"/>
      <c r="G228" s="229"/>
      <c r="H228" s="229"/>
      <c r="I228" s="229"/>
      <c r="J228" s="229"/>
      <c r="K228" s="229"/>
      <c r="N228" s="51"/>
      <c r="AF228">
        <v>207</v>
      </c>
      <c r="AG228" s="123" t="s">
        <v>1091</v>
      </c>
      <c r="AH228" s="127">
        <f>$O$396</f>
        <v>0</v>
      </c>
    </row>
    <row r="229" spans="1:34" ht="17.25" customHeight="1" x14ac:dyDescent="0.2">
      <c r="A229" s="23"/>
      <c r="B229" s="229"/>
      <c r="C229" s="229"/>
      <c r="D229" s="229"/>
      <c r="E229" s="229"/>
      <c r="F229" s="229"/>
      <c r="G229" s="229"/>
      <c r="H229" s="229"/>
      <c r="I229" s="229"/>
      <c r="J229" s="229"/>
      <c r="K229" s="229"/>
      <c r="M229" s="55"/>
      <c r="N229" s="114" t="s">
        <v>1319</v>
      </c>
      <c r="O229" s="139" t="s">
        <v>1320</v>
      </c>
      <c r="P229" s="151" t="s">
        <v>1319</v>
      </c>
      <c r="Q229" s="152" t="s">
        <v>1320</v>
      </c>
      <c r="AF229">
        <v>208</v>
      </c>
      <c r="AG229" s="55" t="s">
        <v>232</v>
      </c>
      <c r="AH229" s="126">
        <f>$N$404</f>
        <v>2</v>
      </c>
    </row>
    <row r="230" spans="1:34" ht="20.25" customHeight="1" x14ac:dyDescent="0.2">
      <c r="A230" s="23"/>
      <c r="B230" s="229"/>
      <c r="C230" s="229"/>
      <c r="D230" s="229"/>
      <c r="E230" s="229"/>
      <c r="F230" s="229"/>
      <c r="G230" s="229"/>
      <c r="H230" s="229"/>
      <c r="I230" s="229"/>
      <c r="J230" s="229"/>
      <c r="K230" s="229"/>
      <c r="M230" s="55"/>
      <c r="N230" s="27" t="s">
        <v>1321</v>
      </c>
      <c r="O230" s="27" t="s">
        <v>1322</v>
      </c>
      <c r="P230" s="19" t="s">
        <v>257</v>
      </c>
      <c r="Q230" s="19" t="s">
        <v>257</v>
      </c>
      <c r="AF230">
        <v>209</v>
      </c>
      <c r="AG230" s="55" t="s">
        <v>240</v>
      </c>
      <c r="AH230" s="126">
        <f>$N$408</f>
        <v>1</v>
      </c>
    </row>
    <row r="231" spans="1:34" ht="14.25" customHeight="1" x14ac:dyDescent="0.2">
      <c r="C231" s="30" t="s">
        <v>958</v>
      </c>
      <c r="M231" s="55" t="s">
        <v>1018</v>
      </c>
      <c r="N231" s="42"/>
      <c r="O231" s="42">
        <v>485</v>
      </c>
      <c r="P231" s="104">
        <f>IF($P$154=0,0,N231/$P$154)</f>
        <v>0</v>
      </c>
      <c r="Q231" s="104">
        <f>IF($P$155=0,0,O231/$P$155)</f>
        <v>0.98979591836734693</v>
      </c>
      <c r="AF231">
        <v>210</v>
      </c>
      <c r="AG231" s="55" t="s">
        <v>790</v>
      </c>
      <c r="AH231" s="126">
        <f>$N$412</f>
        <v>2</v>
      </c>
    </row>
    <row r="232" spans="1:34" x14ac:dyDescent="0.2">
      <c r="C232" s="30" t="s">
        <v>959</v>
      </c>
      <c r="M232" s="55" t="s">
        <v>1019</v>
      </c>
      <c r="N232" s="42"/>
      <c r="O232" s="42">
        <v>5</v>
      </c>
      <c r="P232" s="104">
        <f>IF($P$154=0,0,N232/$P$154)</f>
        <v>0</v>
      </c>
      <c r="Q232" s="104">
        <f>IF($P$155=0,0,O232/$P$155)</f>
        <v>1.020408163265306E-2</v>
      </c>
      <c r="AF232">
        <v>211</v>
      </c>
      <c r="AG232" s="55" t="s">
        <v>791</v>
      </c>
      <c r="AH232" s="126">
        <f>$N$413</f>
        <v>1</v>
      </c>
    </row>
    <row r="233" spans="1:34" x14ac:dyDescent="0.2">
      <c r="C233" s="30" t="s">
        <v>960</v>
      </c>
      <c r="M233" s="55" t="s">
        <v>1020</v>
      </c>
      <c r="N233" s="42"/>
      <c r="O233" s="42"/>
      <c r="P233" s="104">
        <f>IF($P$154=0,0,N233/$P$154)</f>
        <v>0</v>
      </c>
      <c r="Q233" s="104">
        <f>IF($P$155=0,0,O233/$P$155)</f>
        <v>0</v>
      </c>
      <c r="AF233">
        <v>212</v>
      </c>
      <c r="AG233" s="55" t="s">
        <v>792</v>
      </c>
      <c r="AH233" s="126">
        <f>$N$414</f>
        <v>2</v>
      </c>
    </row>
    <row r="234" spans="1:34" x14ac:dyDescent="0.2">
      <c r="C234" s="108" t="s">
        <v>967</v>
      </c>
      <c r="M234" s="55" t="s">
        <v>213</v>
      </c>
      <c r="N234" s="49">
        <f>SUM(N231:N233)</f>
        <v>0</v>
      </c>
      <c r="O234" s="49">
        <f>SUM(O231:O233)</f>
        <v>490</v>
      </c>
      <c r="P234" s="104">
        <f>IF($P$154=0,0,N234/$P$154)</f>
        <v>0</v>
      </c>
      <c r="Q234" s="104">
        <f>IF($P$155=0,0,O234/$P$155)</f>
        <v>1</v>
      </c>
      <c r="R234" s="54"/>
      <c r="AF234">
        <v>213</v>
      </c>
      <c r="AG234" s="155" t="s">
        <v>551</v>
      </c>
      <c r="AH234" s="126">
        <f>$N$423</f>
        <v>0</v>
      </c>
    </row>
    <row r="235" spans="1:34" x14ac:dyDescent="0.2">
      <c r="C235" s="106" t="s">
        <v>1274</v>
      </c>
      <c r="M235" s="55" t="s">
        <v>1021</v>
      </c>
      <c r="N235" s="107">
        <f>IF(N234=0,0,(15*N231+45*N232+90*N233)/N234)</f>
        <v>0</v>
      </c>
      <c r="O235" s="107">
        <f>IF(O234=0,0,(15*O231+45*O232+90*O233)/O234)</f>
        <v>15.306122448979592</v>
      </c>
      <c r="P235" s="163" t="str">
        <f>IF(N234&lt;&gt;$P$154,"ATENTIE! Suma rezultata difera de efectivele de copii !","")</f>
        <v/>
      </c>
      <c r="Q235" s="163" t="str">
        <f>IF(O234&lt;&gt;$P$155,"ATENTIE! Suma rezultata difera de efectivele de copii şcolare.!","")</f>
        <v/>
      </c>
      <c r="R235" s="54"/>
      <c r="AF235">
        <v>214</v>
      </c>
      <c r="AG235" s="147" t="s">
        <v>552</v>
      </c>
      <c r="AH235" s="126">
        <f>$N$424</f>
        <v>13</v>
      </c>
    </row>
    <row r="236" spans="1:34" x14ac:dyDescent="0.2">
      <c r="C236" s="106"/>
      <c r="M236" s="55"/>
      <c r="N236" s="107"/>
      <c r="O236"/>
      <c r="P236"/>
      <c r="AF236">
        <v>215</v>
      </c>
      <c r="AG236" s="147" t="s">
        <v>125</v>
      </c>
      <c r="AH236" s="126">
        <f>$N$425</f>
        <v>7</v>
      </c>
    </row>
    <row r="237" spans="1:34" ht="15.75" customHeight="1" x14ac:dyDescent="0.2">
      <c r="A237" s="81" t="s">
        <v>158</v>
      </c>
      <c r="B237" s="202" t="s">
        <v>406</v>
      </c>
      <c r="C237" s="203"/>
      <c r="D237" s="203"/>
      <c r="E237" s="203"/>
      <c r="F237" s="203"/>
      <c r="G237" s="203"/>
      <c r="H237" s="203"/>
      <c r="I237" s="203"/>
      <c r="J237" s="203"/>
      <c r="K237" s="203"/>
      <c r="M237" s="44"/>
      <c r="N237" s="50"/>
      <c r="O237" s="50"/>
      <c r="AF237">
        <v>216</v>
      </c>
      <c r="AG237" s="147" t="s">
        <v>126</v>
      </c>
      <c r="AH237" s="126">
        <f>$N$426</f>
        <v>3</v>
      </c>
    </row>
    <row r="238" spans="1:34" x14ac:dyDescent="0.2">
      <c r="A238" s="83"/>
      <c r="B238" s="203"/>
      <c r="C238" s="203"/>
      <c r="D238" s="203"/>
      <c r="E238" s="203"/>
      <c r="F238" s="203"/>
      <c r="G238" s="203"/>
      <c r="H238" s="203"/>
      <c r="I238" s="203"/>
      <c r="J238" s="203"/>
      <c r="K238" s="203"/>
      <c r="M238" s="44"/>
      <c r="N238" s="50"/>
      <c r="O238" s="50"/>
      <c r="AF238">
        <v>217</v>
      </c>
      <c r="AG238" s="147" t="s">
        <v>127</v>
      </c>
      <c r="AH238" s="126">
        <f>$N$427</f>
        <v>0</v>
      </c>
    </row>
    <row r="239" spans="1:34" ht="17.25" customHeight="1" x14ac:dyDescent="0.2">
      <c r="A239" s="81"/>
      <c r="B239" s="203"/>
      <c r="C239" s="203"/>
      <c r="D239" s="203"/>
      <c r="E239" s="203"/>
      <c r="F239" s="203"/>
      <c r="G239" s="203"/>
      <c r="H239" s="203"/>
      <c r="I239" s="203"/>
      <c r="J239" s="203"/>
      <c r="K239" s="203"/>
      <c r="M239" s="44"/>
      <c r="N239" s="27" t="s">
        <v>941</v>
      </c>
      <c r="O239" s="19" t="s">
        <v>257</v>
      </c>
      <c r="AF239">
        <v>218</v>
      </c>
      <c r="AG239" s="147" t="s">
        <v>128</v>
      </c>
      <c r="AH239" s="126">
        <f>$N$428</f>
        <v>0</v>
      </c>
    </row>
    <row r="240" spans="1:34" ht="16.5" customHeight="1" x14ac:dyDescent="0.2">
      <c r="C240" s="30" t="s">
        <v>187</v>
      </c>
      <c r="M240" s="55" t="s">
        <v>1022</v>
      </c>
      <c r="N240" s="42">
        <v>485</v>
      </c>
      <c r="O240" s="104">
        <f>IF($P$155=0,0,N240/$P$155)</f>
        <v>0.98979591836734693</v>
      </c>
      <c r="AF240">
        <v>219</v>
      </c>
      <c r="AG240" s="155" t="s">
        <v>829</v>
      </c>
      <c r="AH240" s="126">
        <f>$N$433</f>
        <v>23</v>
      </c>
    </row>
    <row r="241" spans="1:34" ht="16.5" customHeight="1" x14ac:dyDescent="0.2">
      <c r="C241" s="30" t="s">
        <v>188</v>
      </c>
      <c r="M241" s="55" t="s">
        <v>1023</v>
      </c>
      <c r="N241" s="42">
        <v>5</v>
      </c>
      <c r="O241" s="104">
        <f>IF($P$155=0,0,N241/$P$155)</f>
        <v>1.020408163265306E-2</v>
      </c>
      <c r="AF241">
        <v>220</v>
      </c>
      <c r="AG241" s="155" t="s">
        <v>830</v>
      </c>
      <c r="AH241" s="126">
        <f>$N$434</f>
        <v>24</v>
      </c>
    </row>
    <row r="242" spans="1:34" ht="16.5" customHeight="1" x14ac:dyDescent="0.2">
      <c r="C242" s="30" t="s">
        <v>377</v>
      </c>
      <c r="M242" s="55" t="s">
        <v>1024</v>
      </c>
      <c r="N242" s="42"/>
      <c r="O242" s="104">
        <f>IF($P$155=0,0,N242/$P$155)</f>
        <v>0</v>
      </c>
      <c r="AF242">
        <v>221</v>
      </c>
      <c r="AG242" s="155" t="s">
        <v>831</v>
      </c>
      <c r="AH242" s="126">
        <f>$N$435</f>
        <v>23</v>
      </c>
    </row>
    <row r="243" spans="1:34" x14ac:dyDescent="0.2">
      <c r="C243" s="108" t="s">
        <v>967</v>
      </c>
      <c r="M243" s="156" t="s">
        <v>158</v>
      </c>
      <c r="N243" s="50">
        <f>SUM(N240:N242)</f>
        <v>490</v>
      </c>
      <c r="O243" s="104">
        <f>IF($P$155=0,0,N243/$P$155)</f>
        <v>1</v>
      </c>
      <c r="P243" s="163" t="str">
        <f>IF(N243&lt;&gt;$P$155,"ATENTIE! Suma rezultata difera de efectivele de copii !","")</f>
        <v/>
      </c>
      <c r="Q243" s="54"/>
      <c r="R243" s="54"/>
      <c r="AF243">
        <v>222</v>
      </c>
      <c r="AG243" s="155" t="s">
        <v>746</v>
      </c>
      <c r="AH243" s="126">
        <f>$N$436</f>
        <v>2</v>
      </c>
    </row>
    <row r="244" spans="1:34" ht="15.75" customHeight="1" x14ac:dyDescent="0.2">
      <c r="C244" s="108"/>
      <c r="M244" s="156"/>
      <c r="N244" s="50"/>
      <c r="O244" s="104"/>
      <c r="P244" s="54"/>
      <c r="Q244" s="54"/>
      <c r="R244" s="54"/>
      <c r="AF244">
        <v>223</v>
      </c>
      <c r="AG244" s="155" t="s">
        <v>1312</v>
      </c>
      <c r="AH244" s="126">
        <f>$N$437</f>
        <v>0</v>
      </c>
    </row>
    <row r="245" spans="1:34" ht="15.75" customHeight="1" x14ac:dyDescent="0.2">
      <c r="A245" s="23" t="s">
        <v>214</v>
      </c>
      <c r="B245" s="272" t="s">
        <v>642</v>
      </c>
      <c r="C245" s="205"/>
      <c r="D245" s="205"/>
      <c r="E245" s="205"/>
      <c r="F245" s="205"/>
      <c r="G245" s="205"/>
      <c r="H245" s="205"/>
      <c r="I245" s="205"/>
      <c r="J245" s="205"/>
      <c r="K245" s="205"/>
      <c r="M245" s="44"/>
      <c r="N245" s="50"/>
      <c r="P245" s="71"/>
      <c r="Q245" s="71"/>
      <c r="R245" s="71"/>
      <c r="AF245">
        <v>224</v>
      </c>
      <c r="AG245" s="158" t="s">
        <v>751</v>
      </c>
      <c r="AH245" s="126">
        <f>$N$443</f>
        <v>39.880000000000003</v>
      </c>
    </row>
    <row r="246" spans="1:34" ht="15.75" customHeight="1" x14ac:dyDescent="0.2">
      <c r="B246" s="205"/>
      <c r="C246" s="205"/>
      <c r="D246" s="205"/>
      <c r="E246" s="205"/>
      <c r="F246" s="205"/>
      <c r="G246" s="205"/>
      <c r="H246" s="205"/>
      <c r="I246" s="205"/>
      <c r="J246" s="205"/>
      <c r="K246" s="205"/>
      <c r="M246" s="44"/>
      <c r="N246" s="50"/>
      <c r="O246" s="50"/>
      <c r="AF246">
        <v>225</v>
      </c>
      <c r="AG246" s="158" t="s">
        <v>752</v>
      </c>
      <c r="AH246" s="126">
        <f>$N$444</f>
        <v>0</v>
      </c>
    </row>
    <row r="247" spans="1:34" x14ac:dyDescent="0.2">
      <c r="B247" s="205"/>
      <c r="C247" s="205"/>
      <c r="D247" s="205"/>
      <c r="E247" s="205"/>
      <c r="F247" s="205"/>
      <c r="G247" s="205"/>
      <c r="H247" s="205"/>
      <c r="I247" s="205"/>
      <c r="J247" s="205"/>
      <c r="K247" s="205"/>
      <c r="M247" s="44"/>
      <c r="N247" s="50"/>
      <c r="O247" s="50"/>
      <c r="AF247">
        <v>226</v>
      </c>
      <c r="AG247" s="158" t="s">
        <v>753</v>
      </c>
      <c r="AH247" s="126" t="str">
        <f>$N$445</f>
        <v>1,23</v>
      </c>
    </row>
    <row r="248" spans="1:34" ht="13.5" thickBot="1" x14ac:dyDescent="0.25">
      <c r="B248" s="75"/>
      <c r="C248" s="75"/>
      <c r="D248" s="75"/>
      <c r="E248" s="75"/>
      <c r="F248" s="75"/>
      <c r="G248" s="75"/>
      <c r="H248" s="75"/>
      <c r="I248" s="75"/>
      <c r="J248" s="75"/>
      <c r="K248" s="75"/>
      <c r="M248" s="44"/>
      <c r="N248" s="50"/>
      <c r="O248" s="50"/>
      <c r="AF248">
        <v>227</v>
      </c>
      <c r="AG248" s="158" t="s">
        <v>754</v>
      </c>
      <c r="AH248" s="126">
        <f>$N$446</f>
        <v>0</v>
      </c>
    </row>
    <row r="249" spans="1:34" ht="14.25" x14ac:dyDescent="0.2">
      <c r="A249" s="23"/>
      <c r="B249" s="214" t="s">
        <v>1025</v>
      </c>
      <c r="C249" s="264"/>
      <c r="D249" s="264"/>
      <c r="E249" s="264"/>
      <c r="F249" s="264"/>
      <c r="G249" s="264"/>
      <c r="H249" s="264"/>
      <c r="I249" s="264"/>
      <c r="J249" s="264"/>
      <c r="K249" s="264"/>
      <c r="M249" s="55" t="s">
        <v>169</v>
      </c>
      <c r="N249" s="52">
        <v>1</v>
      </c>
      <c r="O249" s="50"/>
      <c r="AF249">
        <v>228</v>
      </c>
      <c r="AG249" s="158" t="s">
        <v>755</v>
      </c>
      <c r="AH249" s="126">
        <f>$N$457</f>
        <v>1</v>
      </c>
    </row>
    <row r="250" spans="1:34" x14ac:dyDescent="0.2">
      <c r="C250" s="200" t="s">
        <v>191</v>
      </c>
      <c r="D250" s="273"/>
      <c r="E250" s="273"/>
      <c r="F250" s="273"/>
      <c r="G250" s="273"/>
      <c r="H250" s="273"/>
      <c r="I250" s="273"/>
      <c r="J250" s="273"/>
      <c r="M250" s="44"/>
      <c r="AF250">
        <v>229</v>
      </c>
      <c r="AG250" s="158" t="s">
        <v>756</v>
      </c>
      <c r="AH250" s="126">
        <f>$N$458</f>
        <v>1</v>
      </c>
    </row>
    <row r="251" spans="1:34" x14ac:dyDescent="0.2">
      <c r="C251" s="200" t="s">
        <v>192</v>
      </c>
      <c r="D251" s="201"/>
      <c r="E251" s="201"/>
      <c r="F251" s="201"/>
      <c r="G251" s="201"/>
      <c r="H251" s="201"/>
      <c r="I251" s="201"/>
      <c r="J251" s="201"/>
      <c r="M251" s="44"/>
      <c r="AF251">
        <v>230</v>
      </c>
      <c r="AG251" s="158" t="s">
        <v>757</v>
      </c>
      <c r="AH251" s="126">
        <f>$N$459</f>
        <v>1</v>
      </c>
    </row>
    <row r="252" spans="1:34" ht="16.5" customHeight="1" x14ac:dyDescent="0.2">
      <c r="C252" s="200" t="s">
        <v>193</v>
      </c>
      <c r="D252" s="201"/>
      <c r="E252" s="201"/>
      <c r="F252" s="201"/>
      <c r="G252" s="201"/>
      <c r="H252" s="201"/>
      <c r="I252" s="201"/>
      <c r="J252" s="201"/>
      <c r="M252" s="44"/>
      <c r="AF252">
        <v>231</v>
      </c>
      <c r="AG252" s="158" t="s">
        <v>758</v>
      </c>
      <c r="AH252" s="126">
        <f>$N$460</f>
        <v>1</v>
      </c>
    </row>
    <row r="253" spans="1:34" ht="16.5" customHeight="1" thickBot="1" x14ac:dyDescent="0.25">
      <c r="C253" s="12"/>
      <c r="M253" s="44"/>
      <c r="N253" s="50"/>
      <c r="O253" s="50"/>
      <c r="AF253">
        <v>232</v>
      </c>
      <c r="AG253" s="158" t="s">
        <v>759</v>
      </c>
      <c r="AH253" s="126">
        <f>$N$461</f>
        <v>1</v>
      </c>
    </row>
    <row r="254" spans="1:34" ht="16.5" customHeight="1" thickBot="1" x14ac:dyDescent="0.25">
      <c r="A254" s="23"/>
      <c r="B254" s="214" t="s">
        <v>1302</v>
      </c>
      <c r="C254" s="264"/>
      <c r="D254" s="264"/>
      <c r="E254" s="264"/>
      <c r="F254" s="264"/>
      <c r="G254" s="264"/>
      <c r="H254" s="264"/>
      <c r="I254" s="264"/>
      <c r="J254" s="264"/>
      <c r="K254" s="264"/>
      <c r="M254" s="55" t="s">
        <v>170</v>
      </c>
      <c r="N254" s="13"/>
      <c r="O254" s="50"/>
      <c r="AF254">
        <v>233</v>
      </c>
      <c r="AG254" s="158" t="s">
        <v>760</v>
      </c>
      <c r="AH254" s="126">
        <f>$N$462</f>
        <v>1</v>
      </c>
    </row>
    <row r="255" spans="1:34" x14ac:dyDescent="0.2">
      <c r="C255" s="200" t="s">
        <v>194</v>
      </c>
      <c r="D255" s="201"/>
      <c r="E255" s="201"/>
      <c r="F255" s="201"/>
      <c r="G255" s="201"/>
      <c r="H255" s="201"/>
      <c r="I255" s="201"/>
      <c r="J255" s="201"/>
      <c r="M255" s="44"/>
      <c r="N255" s="50"/>
      <c r="AF255">
        <v>234</v>
      </c>
      <c r="AG255" s="158" t="s">
        <v>761</v>
      </c>
      <c r="AH255" s="126">
        <f>$N$463</f>
        <v>1</v>
      </c>
    </row>
    <row r="256" spans="1:34" x14ac:dyDescent="0.2">
      <c r="C256" s="200" t="s">
        <v>195</v>
      </c>
      <c r="D256" s="201"/>
      <c r="E256" s="201"/>
      <c r="F256" s="201"/>
      <c r="G256" s="201"/>
      <c r="H256" s="201"/>
      <c r="I256" s="201"/>
      <c r="J256" s="201"/>
      <c r="M256" s="44"/>
      <c r="N256" s="50"/>
      <c r="AF256">
        <v>235</v>
      </c>
      <c r="AG256" s="158" t="s">
        <v>762</v>
      </c>
      <c r="AH256" s="126">
        <f>$N$464</f>
        <v>1</v>
      </c>
    </row>
    <row r="257" spans="1:34" ht="12.75" customHeight="1" thickBot="1" x14ac:dyDescent="0.25">
      <c r="C257" s="12"/>
      <c r="M257" s="44"/>
      <c r="N257" s="27"/>
      <c r="O257" s="50"/>
      <c r="AF257">
        <v>236</v>
      </c>
      <c r="AG257" s="158" t="s">
        <v>763</v>
      </c>
      <c r="AH257" s="126">
        <f>$N$465</f>
        <v>1</v>
      </c>
    </row>
    <row r="258" spans="1:34" ht="12.75" customHeight="1" thickBot="1" x14ac:dyDescent="0.25">
      <c r="A258" s="23"/>
      <c r="B258" s="214" t="s">
        <v>1026</v>
      </c>
      <c r="C258" s="264"/>
      <c r="D258" s="264"/>
      <c r="E258" s="264"/>
      <c r="F258" s="264"/>
      <c r="G258" s="264"/>
      <c r="H258" s="264"/>
      <c r="I258" s="264"/>
      <c r="J258" s="264"/>
      <c r="K258" s="264"/>
      <c r="M258" s="55" t="s">
        <v>1027</v>
      </c>
      <c r="N258" s="13">
        <v>1</v>
      </c>
      <c r="O258" s="50"/>
      <c r="AF258">
        <v>237</v>
      </c>
      <c r="AG258" s="158" t="s">
        <v>764</v>
      </c>
      <c r="AH258" s="126">
        <f>$N$466</f>
        <v>1</v>
      </c>
    </row>
    <row r="259" spans="1:34" ht="12.75" customHeight="1" x14ac:dyDescent="0.2">
      <c r="C259" s="30" t="s">
        <v>189</v>
      </c>
      <c r="M259" s="44"/>
      <c r="N259" s="50"/>
      <c r="AF259">
        <v>238</v>
      </c>
      <c r="AG259" s="158" t="s">
        <v>765</v>
      </c>
      <c r="AH259" s="126">
        <f>$N$467</f>
        <v>1</v>
      </c>
    </row>
    <row r="260" spans="1:34" x14ac:dyDescent="0.2">
      <c r="C260" s="30" t="s">
        <v>190</v>
      </c>
      <c r="M260" s="44"/>
      <c r="N260" s="50"/>
      <c r="AF260">
        <v>239</v>
      </c>
      <c r="AG260" s="158" t="s">
        <v>766</v>
      </c>
      <c r="AH260" s="126">
        <f>$N$468</f>
        <v>4</v>
      </c>
    </row>
    <row r="261" spans="1:34" x14ac:dyDescent="0.2">
      <c r="C261" s="12"/>
      <c r="M261" s="44"/>
      <c r="N261" s="50"/>
      <c r="O261" s="50"/>
      <c r="AF261">
        <v>240</v>
      </c>
      <c r="AG261" s="158" t="s">
        <v>767</v>
      </c>
      <c r="AH261" s="126">
        <f>$N$469</f>
        <v>1</v>
      </c>
    </row>
    <row r="262" spans="1:34" ht="12.75" customHeight="1" thickBot="1" x14ac:dyDescent="0.25">
      <c r="A262" s="21" t="s">
        <v>218</v>
      </c>
      <c r="B262" s="214" t="s">
        <v>168</v>
      </c>
      <c r="C262" s="264"/>
      <c r="D262" s="264"/>
      <c r="E262" s="264"/>
      <c r="F262" s="264"/>
      <c r="G262" s="264"/>
      <c r="H262" s="264"/>
      <c r="I262" s="264"/>
      <c r="J262" s="264"/>
      <c r="K262" s="264"/>
      <c r="M262" s="44"/>
      <c r="N262" s="27"/>
      <c r="O262" s="50"/>
      <c r="AF262">
        <v>241</v>
      </c>
      <c r="AG262" s="158" t="s">
        <v>768</v>
      </c>
      <c r="AH262" s="126">
        <f>$N$470</f>
        <v>1</v>
      </c>
    </row>
    <row r="263" spans="1:34" ht="12.75" customHeight="1" x14ac:dyDescent="0.2">
      <c r="A263" s="23"/>
      <c r="B263" s="214" t="s">
        <v>1028</v>
      </c>
      <c r="C263" s="264"/>
      <c r="D263" s="264"/>
      <c r="E263" s="264"/>
      <c r="F263" s="264"/>
      <c r="G263" s="264"/>
      <c r="H263" s="264"/>
      <c r="I263" s="264"/>
      <c r="J263" s="264"/>
      <c r="K263" s="264"/>
      <c r="M263" s="55" t="s">
        <v>1029</v>
      </c>
      <c r="N263" s="52">
        <v>3</v>
      </c>
      <c r="O263" s="50"/>
      <c r="AF263">
        <v>242</v>
      </c>
      <c r="AG263" s="158" t="s">
        <v>769</v>
      </c>
      <c r="AH263" s="126">
        <f>$N$471</f>
        <v>1</v>
      </c>
    </row>
    <row r="264" spans="1:34" x14ac:dyDescent="0.2">
      <c r="C264" s="164" t="s">
        <v>194</v>
      </c>
      <c r="D264" s="76"/>
      <c r="E264" s="76"/>
      <c r="F264" s="76"/>
      <c r="G264" s="76"/>
      <c r="H264" s="76"/>
      <c r="I264" s="76"/>
      <c r="J264" s="76"/>
      <c r="M264" s="44"/>
      <c r="N264" s="50"/>
      <c r="AF264">
        <v>243</v>
      </c>
      <c r="AG264" s="158" t="s">
        <v>770</v>
      </c>
      <c r="AH264" s="126">
        <f>$N$472</f>
        <v>1</v>
      </c>
    </row>
    <row r="265" spans="1:34" x14ac:dyDescent="0.2">
      <c r="C265" s="164" t="s">
        <v>195</v>
      </c>
      <c r="D265" s="76"/>
      <c r="E265" s="76"/>
      <c r="F265" s="76"/>
      <c r="G265" s="76"/>
      <c r="H265" s="76"/>
      <c r="I265" s="76"/>
      <c r="J265" s="76"/>
      <c r="M265" s="44"/>
      <c r="N265" s="50"/>
      <c r="AF265">
        <v>244</v>
      </c>
      <c r="AG265" s="158" t="s">
        <v>771</v>
      </c>
      <c r="AH265" s="126">
        <f>$N$473</f>
        <v>1</v>
      </c>
    </row>
    <row r="266" spans="1:34" x14ac:dyDescent="0.2">
      <c r="C266" s="27" t="s">
        <v>378</v>
      </c>
      <c r="D266" s="54"/>
      <c r="E266" s="54"/>
      <c r="F266" s="54"/>
      <c r="G266" s="54"/>
      <c r="H266" s="54"/>
      <c r="I266" s="54"/>
      <c r="J266" s="54"/>
      <c r="M266" s="44"/>
      <c r="N266" s="50"/>
      <c r="AF266">
        <v>245</v>
      </c>
      <c r="AG266" s="158" t="s">
        <v>772</v>
      </c>
      <c r="AH266" s="126">
        <f>$N$474</f>
        <v>4</v>
      </c>
    </row>
    <row r="267" spans="1:34" ht="14.25" x14ac:dyDescent="0.2">
      <c r="A267" s="23"/>
      <c r="B267" s="214" t="s">
        <v>379</v>
      </c>
      <c r="C267" s="264"/>
      <c r="D267" s="264"/>
      <c r="E267" s="264"/>
      <c r="F267" s="264"/>
      <c r="G267" s="264"/>
      <c r="H267" s="264"/>
      <c r="I267" s="264"/>
      <c r="J267" s="264"/>
      <c r="K267" s="264"/>
      <c r="M267" s="44"/>
      <c r="N267" s="27"/>
      <c r="O267" s="50"/>
      <c r="AF267">
        <v>246</v>
      </c>
      <c r="AG267" s="158" t="s">
        <v>773</v>
      </c>
      <c r="AH267" s="126">
        <f>$N$475</f>
        <v>1</v>
      </c>
    </row>
    <row r="268" spans="1:34" x14ac:dyDescent="0.2">
      <c r="C268" s="30" t="s">
        <v>197</v>
      </c>
      <c r="J268" s="76" t="s">
        <v>185</v>
      </c>
      <c r="K268" s="76" t="s">
        <v>186</v>
      </c>
      <c r="M268" s="55" t="s">
        <v>1030</v>
      </c>
      <c r="N268" s="42">
        <v>1</v>
      </c>
      <c r="AF268">
        <v>247</v>
      </c>
      <c r="AG268" s="158" t="s">
        <v>774</v>
      </c>
      <c r="AH268" s="126">
        <f>$N$476</f>
        <v>4</v>
      </c>
    </row>
    <row r="269" spans="1:34" x14ac:dyDescent="0.2">
      <c r="C269" s="30" t="s">
        <v>315</v>
      </c>
      <c r="J269" s="76" t="s">
        <v>185</v>
      </c>
      <c r="K269" s="76" t="s">
        <v>186</v>
      </c>
      <c r="M269" s="55" t="s">
        <v>1031</v>
      </c>
      <c r="N269" s="42">
        <v>1</v>
      </c>
      <c r="AF269">
        <v>248</v>
      </c>
      <c r="AG269" s="158" t="s">
        <v>775</v>
      </c>
      <c r="AH269" s="126">
        <f>$N$477</f>
        <v>4</v>
      </c>
    </row>
    <row r="270" spans="1:34" x14ac:dyDescent="0.2">
      <c r="C270" s="30" t="s">
        <v>316</v>
      </c>
      <c r="J270" s="76" t="s">
        <v>185</v>
      </c>
      <c r="K270" s="76" t="s">
        <v>186</v>
      </c>
      <c r="M270" s="55" t="s">
        <v>1032</v>
      </c>
      <c r="N270" s="42">
        <v>1</v>
      </c>
      <c r="AF270">
        <v>249</v>
      </c>
      <c r="AG270" s="158" t="s">
        <v>776</v>
      </c>
      <c r="AH270" s="126">
        <f>$N$478</f>
        <v>4</v>
      </c>
    </row>
    <row r="271" spans="1:34" ht="12.75" customHeight="1" x14ac:dyDescent="0.2">
      <c r="C271" s="12"/>
      <c r="M271" s="44"/>
      <c r="N271" s="50"/>
      <c r="O271" s="50"/>
      <c r="AF271">
        <v>250</v>
      </c>
      <c r="AG271" s="158" t="s">
        <v>777</v>
      </c>
      <c r="AH271" s="126">
        <f>$N$479</f>
        <v>1</v>
      </c>
    </row>
    <row r="272" spans="1:34" ht="12.75" customHeight="1" x14ac:dyDescent="0.2">
      <c r="AF272">
        <v>251</v>
      </c>
      <c r="AG272" s="158" t="s">
        <v>778</v>
      </c>
      <c r="AH272" s="126">
        <f>$N$480</f>
        <v>4</v>
      </c>
    </row>
    <row r="273" spans="1:34" ht="20.25" x14ac:dyDescent="0.2">
      <c r="A273" s="233" t="s">
        <v>961</v>
      </c>
      <c r="B273" s="234"/>
      <c r="C273" s="234"/>
      <c r="D273" s="234"/>
      <c r="E273" s="234"/>
      <c r="F273" s="234"/>
      <c r="G273" s="234"/>
      <c r="H273" s="234"/>
      <c r="I273" s="234"/>
      <c r="J273" s="234"/>
      <c r="K273" s="235"/>
      <c r="L273" s="1"/>
      <c r="AF273">
        <v>252</v>
      </c>
      <c r="AG273" s="158" t="s">
        <v>779</v>
      </c>
      <c r="AH273" s="126">
        <f>$N$481</f>
        <v>4</v>
      </c>
    </row>
    <row r="274" spans="1:34" x14ac:dyDescent="0.2">
      <c r="AF274">
        <v>253</v>
      </c>
      <c r="AG274" s="158" t="s">
        <v>780</v>
      </c>
      <c r="AH274" s="126">
        <f>$N$482</f>
        <v>4</v>
      </c>
    </row>
    <row r="275" spans="1:34" ht="15.75" x14ac:dyDescent="0.25">
      <c r="A275" s="275" t="s">
        <v>962</v>
      </c>
      <c r="B275" s="275"/>
      <c r="C275" s="275"/>
      <c r="D275" s="275"/>
      <c r="E275" s="275"/>
      <c r="F275" s="275"/>
      <c r="G275" s="275"/>
      <c r="H275" s="275"/>
      <c r="I275" s="275"/>
      <c r="J275" s="275"/>
      <c r="K275" s="275"/>
      <c r="AF275">
        <v>254</v>
      </c>
      <c r="AG275" s="182" t="s">
        <v>1092</v>
      </c>
      <c r="AH275" s="126">
        <f>$N$488</f>
        <v>0</v>
      </c>
    </row>
    <row r="276" spans="1:34" x14ac:dyDescent="0.2">
      <c r="AF276">
        <v>255</v>
      </c>
      <c r="AG276" s="182" t="s">
        <v>1093</v>
      </c>
      <c r="AH276" s="127">
        <f>$O$488</f>
        <v>2</v>
      </c>
    </row>
    <row r="277" spans="1:34" ht="14.25" x14ac:dyDescent="0.2">
      <c r="A277" s="21" t="s">
        <v>524</v>
      </c>
      <c r="B277" s="204" t="s">
        <v>1333</v>
      </c>
      <c r="C277" s="263"/>
      <c r="D277" s="263"/>
      <c r="E277" s="263"/>
      <c r="F277" s="263"/>
      <c r="G277" s="263"/>
      <c r="H277" s="263"/>
      <c r="I277" s="263"/>
      <c r="J277" s="263"/>
      <c r="K277" s="263"/>
      <c r="M277" s="55"/>
      <c r="AF277">
        <v>256</v>
      </c>
      <c r="AG277" s="182" t="s">
        <v>1095</v>
      </c>
      <c r="AH277" s="126">
        <f>$N$494</f>
        <v>0</v>
      </c>
    </row>
    <row r="278" spans="1:34" ht="14.25" x14ac:dyDescent="0.2">
      <c r="A278" s="21" t="s">
        <v>1033</v>
      </c>
      <c r="B278" s="310" t="s">
        <v>171</v>
      </c>
      <c r="C278" s="276"/>
      <c r="D278" s="276"/>
      <c r="E278" s="276"/>
      <c r="F278" s="311" t="s">
        <v>204</v>
      </c>
      <c r="G278" s="279"/>
      <c r="H278" s="279"/>
      <c r="I278" s="279"/>
      <c r="J278" s="279"/>
      <c r="K278" s="279"/>
      <c r="L278" s="5"/>
      <c r="N278" s="210" t="s">
        <v>204</v>
      </c>
      <c r="O278" s="276"/>
      <c r="P278" s="276"/>
      <c r="Q278" s="276"/>
      <c r="R278" s="276"/>
      <c r="S278" s="276"/>
      <c r="T278" s="61"/>
      <c r="AF278">
        <v>257</v>
      </c>
      <c r="AG278" s="182" t="s">
        <v>1094</v>
      </c>
      <c r="AH278" s="127">
        <f>$O$494</f>
        <v>1</v>
      </c>
    </row>
    <row r="279" spans="1:34" ht="12.75" customHeight="1" x14ac:dyDescent="0.2">
      <c r="A279" s="23"/>
      <c r="B279" s="276"/>
      <c r="C279" s="276"/>
      <c r="D279" s="276"/>
      <c r="E279" s="276"/>
      <c r="F279" s="277" t="s">
        <v>863</v>
      </c>
      <c r="G279" s="277"/>
      <c r="H279" s="277"/>
      <c r="I279" s="277" t="s">
        <v>864</v>
      </c>
      <c r="J279" s="277"/>
      <c r="K279" s="277"/>
      <c r="L279" s="5"/>
      <c r="N279" s="277" t="s">
        <v>863</v>
      </c>
      <c r="O279" s="277"/>
      <c r="P279" s="277"/>
      <c r="Q279" s="277" t="s">
        <v>864</v>
      </c>
      <c r="R279" s="277"/>
      <c r="S279" s="277"/>
      <c r="T279" s="61"/>
      <c r="AF279">
        <v>258</v>
      </c>
      <c r="AG279" s="12" t="s">
        <v>781</v>
      </c>
      <c r="AH279" s="126">
        <f>$N$503</f>
        <v>1</v>
      </c>
    </row>
    <row r="280" spans="1:34" ht="23.25" customHeight="1" x14ac:dyDescent="0.2">
      <c r="A280" s="23"/>
      <c r="B280" s="276"/>
      <c r="C280" s="276"/>
      <c r="D280" s="276"/>
      <c r="E280" s="276"/>
      <c r="F280" s="274" t="s">
        <v>966</v>
      </c>
      <c r="G280" s="274" t="s">
        <v>198</v>
      </c>
      <c r="H280" s="278" t="s">
        <v>205</v>
      </c>
      <c r="I280" s="274" t="s">
        <v>966</v>
      </c>
      <c r="J280" s="274" t="s">
        <v>198</v>
      </c>
      <c r="K280" s="278" t="s">
        <v>205</v>
      </c>
      <c r="L280" s="5"/>
      <c r="M280" s="5"/>
      <c r="N280" s="274" t="s">
        <v>966</v>
      </c>
      <c r="O280" s="274" t="s">
        <v>198</v>
      </c>
      <c r="P280" s="278" t="s">
        <v>205</v>
      </c>
      <c r="Q280" s="274" t="s">
        <v>966</v>
      </c>
      <c r="R280" s="274" t="s">
        <v>198</v>
      </c>
      <c r="S280" s="278" t="s">
        <v>205</v>
      </c>
      <c r="T280" s="20"/>
      <c r="AF280">
        <v>259</v>
      </c>
      <c r="AG280" s="12" t="s">
        <v>782</v>
      </c>
      <c r="AH280" s="126">
        <f>$N$504</f>
        <v>1</v>
      </c>
    </row>
    <row r="281" spans="1:34" ht="24" customHeight="1" x14ac:dyDescent="0.2">
      <c r="A281" s="23"/>
      <c r="B281" s="276"/>
      <c r="C281" s="276"/>
      <c r="D281" s="276"/>
      <c r="E281" s="276"/>
      <c r="F281" s="280"/>
      <c r="G281" s="274"/>
      <c r="H281" s="279"/>
      <c r="I281" s="280"/>
      <c r="J281" s="274"/>
      <c r="K281" s="279"/>
      <c r="L281" s="5"/>
      <c r="M281" s="5"/>
      <c r="N281" s="280"/>
      <c r="O281" s="274"/>
      <c r="P281" s="279"/>
      <c r="Q281" s="280"/>
      <c r="R281" s="274"/>
      <c r="S281" s="279"/>
      <c r="T281" s="20"/>
      <c r="AF281">
        <v>260</v>
      </c>
      <c r="AG281" s="12" t="s">
        <v>1096</v>
      </c>
      <c r="AH281" s="126">
        <f>$N$508</f>
        <v>5</v>
      </c>
    </row>
    <row r="282" spans="1:34" x14ac:dyDescent="0.2">
      <c r="B282" s="294" t="s">
        <v>963</v>
      </c>
      <c r="C282" s="295"/>
      <c r="D282" s="295"/>
      <c r="E282" s="296"/>
      <c r="F282" s="72"/>
      <c r="G282" s="62" t="s">
        <v>974</v>
      </c>
      <c r="H282" s="63"/>
      <c r="I282" s="63"/>
      <c r="J282" s="63"/>
      <c r="K282" s="77"/>
      <c r="M282" s="55" t="s">
        <v>1035</v>
      </c>
      <c r="N282" s="42">
        <v>23</v>
      </c>
      <c r="O282" s="56"/>
      <c r="P282" s="56">
        <v>2</v>
      </c>
      <c r="Q282" s="56"/>
      <c r="R282" s="42"/>
      <c r="S282" s="56"/>
      <c r="AF282">
        <v>261</v>
      </c>
      <c r="AG282" s="12" t="s">
        <v>1097</v>
      </c>
      <c r="AH282" s="126">
        <f>$N$509</f>
        <v>2</v>
      </c>
    </row>
    <row r="283" spans="1:34" x14ac:dyDescent="0.2">
      <c r="B283" s="294" t="s">
        <v>964</v>
      </c>
      <c r="C283" s="295"/>
      <c r="D283" s="295"/>
      <c r="E283" s="296"/>
      <c r="F283" s="72"/>
      <c r="G283" s="62" t="s">
        <v>974</v>
      </c>
      <c r="H283" s="63"/>
      <c r="I283" s="63"/>
      <c r="J283" s="63"/>
      <c r="K283" s="77"/>
      <c r="M283" s="55" t="s">
        <v>1036</v>
      </c>
      <c r="N283" s="42">
        <v>2</v>
      </c>
      <c r="O283" s="56"/>
      <c r="P283" s="56"/>
      <c r="Q283" s="56"/>
      <c r="R283" s="42"/>
      <c r="S283" s="56"/>
      <c r="AF283">
        <v>262</v>
      </c>
      <c r="AG283" s="12" t="s">
        <v>1098</v>
      </c>
      <c r="AH283" s="126">
        <f>$N$510</f>
        <v>27</v>
      </c>
    </row>
    <row r="284" spans="1:34" x14ac:dyDescent="0.2">
      <c r="B284" s="294" t="s">
        <v>965</v>
      </c>
      <c r="C284" s="295"/>
      <c r="D284" s="295"/>
      <c r="E284" s="296"/>
      <c r="F284" s="72"/>
      <c r="G284" s="62" t="s">
        <v>974</v>
      </c>
      <c r="H284" s="63"/>
      <c r="I284" s="63"/>
      <c r="J284" s="63"/>
      <c r="K284" s="77"/>
      <c r="M284" s="55" t="s">
        <v>1037</v>
      </c>
      <c r="N284" s="42">
        <v>2</v>
      </c>
      <c r="O284" s="56"/>
      <c r="P284" s="56"/>
      <c r="Q284" s="56"/>
      <c r="R284" s="42"/>
      <c r="S284" s="56"/>
      <c r="AF284">
        <v>263</v>
      </c>
      <c r="AG284" s="12" t="s">
        <v>1099</v>
      </c>
      <c r="AH284" s="126">
        <f>$N$511</f>
        <v>1</v>
      </c>
    </row>
    <row r="285" spans="1:34" ht="14.25" customHeight="1" x14ac:dyDescent="0.2">
      <c r="B285" s="31"/>
      <c r="C285" s="31"/>
      <c r="D285" s="31"/>
      <c r="E285" s="31"/>
      <c r="F285" s="31"/>
      <c r="G285" s="31"/>
      <c r="AF285">
        <v>264</v>
      </c>
      <c r="AG285" s="12" t="s">
        <v>1100</v>
      </c>
      <c r="AH285" s="127">
        <f>$O$508</f>
        <v>0</v>
      </c>
    </row>
    <row r="286" spans="1:34" ht="12.75" customHeight="1" x14ac:dyDescent="0.2">
      <c r="A286" s="21" t="s">
        <v>1034</v>
      </c>
      <c r="B286" s="292" t="s">
        <v>380</v>
      </c>
      <c r="C286" s="293"/>
      <c r="D286" s="293"/>
      <c r="E286" s="293"/>
      <c r="F286" s="193"/>
      <c r="G286" s="193"/>
      <c r="H286" s="193"/>
      <c r="I286" s="193"/>
      <c r="J286" s="193"/>
      <c r="K286" s="193"/>
      <c r="AF286">
        <v>265</v>
      </c>
      <c r="AG286" s="12" t="s">
        <v>1101</v>
      </c>
      <c r="AH286" s="127">
        <f>$O$509</f>
        <v>0</v>
      </c>
    </row>
    <row r="287" spans="1:34" x14ac:dyDescent="0.2">
      <c r="B287" s="70"/>
      <c r="C287" s="200" t="s">
        <v>142</v>
      </c>
      <c r="D287" s="207"/>
      <c r="E287" s="207"/>
      <c r="F287" s="207"/>
      <c r="G287" s="207"/>
      <c r="H287" s="76"/>
      <c r="I287" s="76"/>
      <c r="J287" s="76" t="s">
        <v>185</v>
      </c>
      <c r="K287" s="76" t="s">
        <v>186</v>
      </c>
      <c r="M287" s="55" t="s">
        <v>1038</v>
      </c>
      <c r="N287" s="42">
        <v>1</v>
      </c>
      <c r="AF287">
        <v>266</v>
      </c>
      <c r="AG287" s="12" t="s">
        <v>1102</v>
      </c>
      <c r="AH287" s="127">
        <f>$O$510</f>
        <v>0</v>
      </c>
    </row>
    <row r="288" spans="1:34" x14ac:dyDescent="0.2">
      <c r="B288" s="70"/>
      <c r="C288" s="200" t="s">
        <v>143</v>
      </c>
      <c r="D288" s="207"/>
      <c r="E288" s="207"/>
      <c r="F288" s="207"/>
      <c r="G288" s="207"/>
      <c r="H288" s="76"/>
      <c r="I288" s="76"/>
      <c r="J288" s="76" t="s">
        <v>185</v>
      </c>
      <c r="K288" s="76" t="s">
        <v>186</v>
      </c>
      <c r="M288" s="55" t="s">
        <v>1039</v>
      </c>
      <c r="N288" s="42">
        <v>1</v>
      </c>
      <c r="AF288">
        <v>267</v>
      </c>
      <c r="AG288" s="12" t="s">
        <v>1103</v>
      </c>
      <c r="AH288" s="127">
        <f>$O$511</f>
        <v>0</v>
      </c>
    </row>
    <row r="289" spans="1:34" x14ac:dyDescent="0.2">
      <c r="B289" s="31"/>
      <c r="C289" s="226" t="s">
        <v>140</v>
      </c>
      <c r="D289" s="193"/>
      <c r="E289" s="193"/>
      <c r="F289" s="193"/>
      <c r="G289" s="193"/>
      <c r="H289" s="76"/>
      <c r="I289" s="76"/>
      <c r="J289" s="76" t="s">
        <v>185</v>
      </c>
      <c r="K289" s="76" t="s">
        <v>186</v>
      </c>
      <c r="M289" s="55" t="s">
        <v>1040</v>
      </c>
      <c r="N289" s="42">
        <v>2</v>
      </c>
      <c r="AF289">
        <v>268</v>
      </c>
      <c r="AG289" s="12" t="s">
        <v>1104</v>
      </c>
      <c r="AH289" s="126">
        <f>$P$508</f>
        <v>0</v>
      </c>
    </row>
    <row r="290" spans="1:34" x14ac:dyDescent="0.2">
      <c r="B290" s="31"/>
      <c r="C290" s="293" t="s">
        <v>141</v>
      </c>
      <c r="D290" s="193"/>
      <c r="E290" s="193"/>
      <c r="F290" s="193"/>
      <c r="G290" s="193"/>
      <c r="H290" s="76"/>
      <c r="I290" s="76"/>
      <c r="J290" s="76" t="s">
        <v>185</v>
      </c>
      <c r="K290" s="76" t="s">
        <v>186</v>
      </c>
      <c r="M290" s="55" t="s">
        <v>1041</v>
      </c>
      <c r="N290" s="42">
        <v>2</v>
      </c>
      <c r="AF290">
        <v>269</v>
      </c>
      <c r="AG290" s="12" t="s">
        <v>1105</v>
      </c>
      <c r="AH290" s="126">
        <f>$P$509</f>
        <v>0</v>
      </c>
    </row>
    <row r="291" spans="1:34" x14ac:dyDescent="0.2">
      <c r="AF291">
        <v>270</v>
      </c>
      <c r="AG291" s="12" t="s">
        <v>1106</v>
      </c>
      <c r="AH291" s="126">
        <f>$P$510</f>
        <v>0</v>
      </c>
    </row>
    <row r="292" spans="1:34" ht="15.75" thickBot="1" x14ac:dyDescent="0.3">
      <c r="A292" s="123" t="s">
        <v>1042</v>
      </c>
      <c r="B292" s="165" t="s">
        <v>1334</v>
      </c>
      <c r="AF292">
        <v>271</v>
      </c>
      <c r="AG292" s="12" t="s">
        <v>1107</v>
      </c>
      <c r="AH292" s="126">
        <f>$P$511</f>
        <v>0</v>
      </c>
    </row>
    <row r="293" spans="1:34" ht="14.25" customHeight="1" thickBot="1" x14ac:dyDescent="0.25">
      <c r="A293" s="123"/>
      <c r="B293" s="23" t="s">
        <v>1043</v>
      </c>
      <c r="C293" s="21" t="s">
        <v>1335</v>
      </c>
      <c r="M293" s="55" t="s">
        <v>1043</v>
      </c>
      <c r="N293" s="13"/>
      <c r="AF293">
        <v>272</v>
      </c>
      <c r="AG293" s="12" t="s">
        <v>1108</v>
      </c>
      <c r="AH293" s="127">
        <f>$Q$508</f>
        <v>0</v>
      </c>
    </row>
    <row r="294" spans="1:34" x14ac:dyDescent="0.2">
      <c r="C294" s="23" t="s">
        <v>983</v>
      </c>
      <c r="AF294">
        <v>273</v>
      </c>
      <c r="AG294" s="12" t="s">
        <v>1109</v>
      </c>
      <c r="AH294" s="127">
        <f>$Q$509</f>
        <v>0</v>
      </c>
    </row>
    <row r="295" spans="1:34" x14ac:dyDescent="0.2">
      <c r="C295" s="23" t="s">
        <v>984</v>
      </c>
      <c r="AF295">
        <v>274</v>
      </c>
      <c r="AG295" s="12" t="s">
        <v>1110</v>
      </c>
      <c r="AH295" s="127">
        <f>$Q$510</f>
        <v>0</v>
      </c>
    </row>
    <row r="296" spans="1:34" ht="12.75" customHeight="1" x14ac:dyDescent="0.2">
      <c r="C296" s="23" t="s">
        <v>985</v>
      </c>
      <c r="AF296">
        <v>275</v>
      </c>
      <c r="AG296" s="12" t="s">
        <v>1111</v>
      </c>
      <c r="AH296" s="127">
        <f>$Q$511</f>
        <v>0</v>
      </c>
    </row>
    <row r="297" spans="1:34" ht="12.75" customHeight="1" x14ac:dyDescent="0.2">
      <c r="C297" s="23" t="s">
        <v>986</v>
      </c>
      <c r="AF297">
        <v>276</v>
      </c>
      <c r="AG297" s="55" t="s">
        <v>914</v>
      </c>
      <c r="AH297" s="126">
        <f>$N$514</f>
        <v>50</v>
      </c>
    </row>
    <row r="298" spans="1:34" ht="13.5" thickBot="1" x14ac:dyDescent="0.25">
      <c r="AF298">
        <v>277</v>
      </c>
      <c r="AG298" s="55" t="s">
        <v>1112</v>
      </c>
      <c r="AH298" s="126">
        <f>$N$520</f>
        <v>21</v>
      </c>
    </row>
    <row r="299" spans="1:34" ht="15" thickBot="1" x14ac:dyDescent="0.25">
      <c r="A299" s="123"/>
      <c r="B299" s="23" t="s">
        <v>1044</v>
      </c>
      <c r="C299" s="272" t="s">
        <v>258</v>
      </c>
      <c r="D299" s="205"/>
      <c r="E299" s="205"/>
      <c r="F299" s="205"/>
      <c r="G299" s="205"/>
      <c r="H299" s="205"/>
      <c r="I299" s="205"/>
      <c r="J299" s="205"/>
      <c r="K299" s="205"/>
      <c r="M299" s="55" t="s">
        <v>1043</v>
      </c>
      <c r="N299" s="13"/>
      <c r="AF299">
        <v>278</v>
      </c>
      <c r="AG299" s="55" t="s">
        <v>1113</v>
      </c>
      <c r="AH299" s="127">
        <f>$O$520</f>
        <v>0</v>
      </c>
    </row>
    <row r="300" spans="1:34" ht="14.25" x14ac:dyDescent="0.2">
      <c r="A300" s="123"/>
      <c r="B300" s="60"/>
      <c r="C300" s="205"/>
      <c r="D300" s="205"/>
      <c r="E300" s="205"/>
      <c r="F300" s="205"/>
      <c r="G300" s="205"/>
      <c r="H300" s="205"/>
      <c r="I300" s="205"/>
      <c r="J300" s="205"/>
      <c r="K300" s="205"/>
      <c r="M300" s="55"/>
      <c r="AF300">
        <v>279</v>
      </c>
      <c r="AG300" s="55" t="s">
        <v>646</v>
      </c>
      <c r="AH300" s="126">
        <f>$N$532</f>
        <v>0</v>
      </c>
    </row>
    <row r="301" spans="1:34" x14ac:dyDescent="0.2">
      <c r="C301" s="436" t="s">
        <v>206</v>
      </c>
      <c r="D301" s="437"/>
      <c r="E301" s="437"/>
      <c r="F301" s="437"/>
      <c r="G301" s="437"/>
      <c r="H301" s="437"/>
      <c r="I301" s="321"/>
      <c r="J301" s="321"/>
      <c r="K301" s="321"/>
      <c r="AF301">
        <v>280</v>
      </c>
      <c r="AG301" s="55" t="s">
        <v>647</v>
      </c>
      <c r="AH301" s="126">
        <f>$N$533</f>
        <v>0</v>
      </c>
    </row>
    <row r="302" spans="1:34" x14ac:dyDescent="0.2">
      <c r="C302" s="437"/>
      <c r="D302" s="437"/>
      <c r="E302" s="437"/>
      <c r="F302" s="437"/>
      <c r="G302" s="437"/>
      <c r="H302" s="437"/>
      <c r="I302" s="321"/>
      <c r="J302" s="321"/>
      <c r="K302" s="321"/>
      <c r="AF302">
        <v>281</v>
      </c>
      <c r="AG302" s="55" t="s">
        <v>568</v>
      </c>
      <c r="AH302" s="126">
        <f>$N$534</f>
        <v>312</v>
      </c>
    </row>
    <row r="303" spans="1:34" x14ac:dyDescent="0.2">
      <c r="C303" s="221" t="s">
        <v>172</v>
      </c>
      <c r="D303" s="193"/>
      <c r="E303" s="193"/>
      <c r="F303" s="193"/>
      <c r="G303" s="193"/>
      <c r="H303" s="193"/>
      <c r="I303" s="193"/>
      <c r="J303" s="193"/>
      <c r="K303" s="193"/>
      <c r="AF303">
        <v>282</v>
      </c>
      <c r="AG303" s="55" t="s">
        <v>569</v>
      </c>
      <c r="AH303" s="126">
        <f>$N$535</f>
        <v>178</v>
      </c>
    </row>
    <row r="304" spans="1:34" x14ac:dyDescent="0.2">
      <c r="C304" s="193"/>
      <c r="D304" s="193"/>
      <c r="E304" s="193"/>
      <c r="F304" s="193"/>
      <c r="G304" s="193"/>
      <c r="H304" s="193"/>
      <c r="I304" s="193"/>
      <c r="J304" s="193"/>
      <c r="K304" s="193"/>
      <c r="AF304">
        <v>283</v>
      </c>
      <c r="AG304" s="55" t="s">
        <v>570</v>
      </c>
      <c r="AH304" s="126">
        <f>$N$536</f>
        <v>0</v>
      </c>
    </row>
    <row r="305" spans="1:34" x14ac:dyDescent="0.2">
      <c r="AF305">
        <v>284</v>
      </c>
      <c r="AG305" s="55" t="s">
        <v>571</v>
      </c>
      <c r="AH305" s="126">
        <f>$N$537</f>
        <v>0</v>
      </c>
    </row>
    <row r="306" spans="1:34" ht="14.25" customHeight="1" x14ac:dyDescent="0.25">
      <c r="A306" s="30" t="s">
        <v>1336</v>
      </c>
      <c r="B306" s="93" t="s">
        <v>317</v>
      </c>
      <c r="AF306">
        <v>285</v>
      </c>
      <c r="AG306" s="148" t="s">
        <v>645</v>
      </c>
      <c r="AH306" s="126">
        <f>$N$543</f>
        <v>0</v>
      </c>
    </row>
    <row r="307" spans="1:34" ht="14.25" customHeight="1" x14ac:dyDescent="0.25">
      <c r="A307" s="30" t="s">
        <v>525</v>
      </c>
      <c r="B307" s="93" t="s">
        <v>90</v>
      </c>
      <c r="AF307">
        <v>286</v>
      </c>
      <c r="AG307" s="55" t="s">
        <v>133</v>
      </c>
      <c r="AH307" s="126">
        <f>$N$550</f>
        <v>0</v>
      </c>
    </row>
    <row r="308" spans="1:34" ht="12.75" customHeight="1" x14ac:dyDescent="0.2">
      <c r="C308" s="206" t="s">
        <v>1065</v>
      </c>
      <c r="D308" s="207"/>
      <c r="E308" s="207"/>
      <c r="F308" s="207"/>
      <c r="G308" s="207"/>
      <c r="H308" s="207"/>
      <c r="I308" s="207"/>
      <c r="J308" s="76" t="s">
        <v>185</v>
      </c>
      <c r="K308" s="76" t="s">
        <v>186</v>
      </c>
      <c r="M308" s="55" t="s">
        <v>526</v>
      </c>
      <c r="N308" s="42">
        <v>2</v>
      </c>
      <c r="AF308">
        <v>287</v>
      </c>
      <c r="AG308" s="55" t="s">
        <v>134</v>
      </c>
      <c r="AH308" s="126">
        <f>$N$551</f>
        <v>0</v>
      </c>
    </row>
    <row r="309" spans="1:34" x14ac:dyDescent="0.2">
      <c r="C309" s="206" t="s">
        <v>1066</v>
      </c>
      <c r="D309" s="207"/>
      <c r="E309" s="207"/>
      <c r="F309" s="207"/>
      <c r="G309" s="207"/>
      <c r="H309" s="207"/>
      <c r="I309" s="207"/>
      <c r="J309" s="76" t="s">
        <v>185</v>
      </c>
      <c r="K309" s="76" t="s">
        <v>186</v>
      </c>
      <c r="M309" s="55" t="s">
        <v>527</v>
      </c>
      <c r="N309" s="42">
        <v>2</v>
      </c>
      <c r="AF309">
        <v>288</v>
      </c>
      <c r="AG309" s="55" t="s">
        <v>135</v>
      </c>
      <c r="AH309" s="126">
        <f>$N$557</f>
        <v>1807</v>
      </c>
    </row>
    <row r="310" spans="1:34" ht="12.75" customHeight="1" x14ac:dyDescent="0.2">
      <c r="C310" s="192" t="s">
        <v>112</v>
      </c>
      <c r="D310" s="193"/>
      <c r="E310" s="193"/>
      <c r="F310" s="193"/>
      <c r="G310" s="193"/>
      <c r="H310" s="193"/>
      <c r="I310" s="193"/>
      <c r="J310" s="76" t="s">
        <v>185</v>
      </c>
      <c r="K310" s="76" t="s">
        <v>186</v>
      </c>
      <c r="M310" s="55" t="s">
        <v>528</v>
      </c>
      <c r="N310" s="42">
        <v>2</v>
      </c>
      <c r="AF310">
        <v>289</v>
      </c>
      <c r="AG310" s="55" t="s">
        <v>136</v>
      </c>
      <c r="AH310" s="126">
        <f>$N$558</f>
        <v>584</v>
      </c>
    </row>
    <row r="311" spans="1:34" ht="15.75" customHeight="1" x14ac:dyDescent="0.2">
      <c r="C311" s="71"/>
      <c r="D311" s="71"/>
      <c r="E311" s="71"/>
      <c r="F311" s="71"/>
      <c r="H311" s="76"/>
      <c r="I311" s="76"/>
      <c r="AF311">
        <v>290</v>
      </c>
      <c r="AG311" s="55" t="s">
        <v>1355</v>
      </c>
      <c r="AH311" s="126">
        <f>$N$565</f>
        <v>0</v>
      </c>
    </row>
    <row r="312" spans="1:34" ht="15.75" customHeight="1" x14ac:dyDescent="0.2">
      <c r="B312" s="204" t="s">
        <v>113</v>
      </c>
      <c r="C312" s="302"/>
      <c r="D312" s="302"/>
      <c r="E312" s="302"/>
      <c r="F312" s="302"/>
      <c r="G312" s="302"/>
      <c r="H312" s="302"/>
      <c r="I312" s="302"/>
      <c r="J312" s="302"/>
      <c r="K312" s="302"/>
      <c r="M312" s="55"/>
      <c r="AF312">
        <v>291</v>
      </c>
      <c r="AG312" s="55" t="s">
        <v>1356</v>
      </c>
      <c r="AH312" s="127">
        <f>$O$565</f>
        <v>0</v>
      </c>
    </row>
    <row r="313" spans="1:34" ht="15.75" customHeight="1" x14ac:dyDescent="0.2">
      <c r="A313"/>
      <c r="B313" s="415"/>
      <c r="C313" s="416"/>
      <c r="D313" s="416"/>
      <c r="E313" s="417"/>
      <c r="F313" s="210" t="s">
        <v>144</v>
      </c>
      <c r="G313" s="211"/>
      <c r="H313" s="211"/>
      <c r="I313" s="211"/>
      <c r="J313" s="78"/>
      <c r="K313" s="37"/>
      <c r="L313" s="37"/>
      <c r="N313" s="305" t="s">
        <v>144</v>
      </c>
      <c r="O313" s="306"/>
      <c r="P313" s="306"/>
      <c r="Q313" s="306"/>
      <c r="R313"/>
      <c r="S313"/>
      <c r="T313"/>
      <c r="U313"/>
      <c r="V313"/>
      <c r="W313"/>
      <c r="AF313">
        <v>292</v>
      </c>
      <c r="AG313" s="55" t="s">
        <v>1357</v>
      </c>
      <c r="AH313" s="126">
        <f>$P$565</f>
        <v>0</v>
      </c>
    </row>
    <row r="314" spans="1:34" x14ac:dyDescent="0.2">
      <c r="A314"/>
      <c r="B314" s="418"/>
      <c r="C314" s="254"/>
      <c r="D314" s="254"/>
      <c r="E314" s="419"/>
      <c r="F314" s="286" t="s">
        <v>966</v>
      </c>
      <c r="G314" s="297" t="s">
        <v>145</v>
      </c>
      <c r="H314" s="297" t="s">
        <v>970</v>
      </c>
      <c r="I314" s="297" t="s">
        <v>968</v>
      </c>
      <c r="J314" s="133"/>
      <c r="K314" s="43"/>
      <c r="L314" s="43"/>
      <c r="N314" s="307" t="s">
        <v>966</v>
      </c>
      <c r="O314" s="303" t="s">
        <v>969</v>
      </c>
      <c r="P314" s="303" t="s">
        <v>970</v>
      </c>
      <c r="Q314" s="303" t="s">
        <v>968</v>
      </c>
      <c r="R314"/>
      <c r="S314"/>
      <c r="T314"/>
      <c r="U314"/>
      <c r="V314"/>
      <c r="W314"/>
      <c r="AF314">
        <v>293</v>
      </c>
      <c r="AG314" s="55" t="s">
        <v>1358</v>
      </c>
      <c r="AH314" s="127">
        <f>$Q$565</f>
        <v>0</v>
      </c>
    </row>
    <row r="315" spans="1:34" x14ac:dyDescent="0.2">
      <c r="A315"/>
      <c r="B315" s="418"/>
      <c r="C315" s="254"/>
      <c r="D315" s="254"/>
      <c r="E315" s="419"/>
      <c r="F315" s="287"/>
      <c r="G315" s="301"/>
      <c r="H315" s="298"/>
      <c r="I315" s="298"/>
      <c r="J315" s="134"/>
      <c r="K315" s="16"/>
      <c r="L315" s="16"/>
      <c r="N315" s="287"/>
      <c r="O315" s="444"/>
      <c r="P315" s="298"/>
      <c r="Q315" s="304"/>
      <c r="R315"/>
      <c r="S315"/>
      <c r="T315"/>
      <c r="U315"/>
      <c r="V315"/>
      <c r="W315"/>
      <c r="AF315">
        <v>294</v>
      </c>
      <c r="AG315" s="55" t="s">
        <v>1359</v>
      </c>
      <c r="AH315" s="126">
        <f>$R$565</f>
        <v>0</v>
      </c>
    </row>
    <row r="316" spans="1:34" x14ac:dyDescent="0.2">
      <c r="A316"/>
      <c r="B316" s="418"/>
      <c r="C316" s="254"/>
      <c r="D316" s="254"/>
      <c r="E316" s="419"/>
      <c r="F316" s="287"/>
      <c r="G316" s="298"/>
      <c r="H316" s="298"/>
      <c r="I316" s="298"/>
      <c r="J316" s="134"/>
      <c r="K316" s="16"/>
      <c r="L316" s="16"/>
      <c r="N316" s="287"/>
      <c r="O316" s="444"/>
      <c r="P316" s="298"/>
      <c r="Q316" s="304"/>
      <c r="R316"/>
      <c r="S316"/>
      <c r="T316"/>
      <c r="U316"/>
      <c r="V316"/>
      <c r="W316"/>
      <c r="AF316">
        <v>295</v>
      </c>
      <c r="AG316" s="55" t="s">
        <v>1360</v>
      </c>
      <c r="AH316" s="126">
        <f>$N$566</f>
        <v>0</v>
      </c>
    </row>
    <row r="317" spans="1:34" ht="12.75" customHeight="1" x14ac:dyDescent="0.2">
      <c r="A317"/>
      <c r="B317" s="420"/>
      <c r="C317" s="421"/>
      <c r="D317" s="421"/>
      <c r="E317" s="422"/>
      <c r="F317" s="288"/>
      <c r="G317" s="299"/>
      <c r="H317" s="299"/>
      <c r="I317" s="299"/>
      <c r="J317" s="134"/>
      <c r="K317" s="16"/>
      <c r="L317" s="16"/>
      <c r="N317" s="288"/>
      <c r="O317" s="299"/>
      <c r="P317" s="299"/>
      <c r="Q317" s="299"/>
      <c r="R317"/>
      <c r="S317"/>
      <c r="T317"/>
      <c r="U317"/>
      <c r="V317"/>
      <c r="W317"/>
      <c r="AF317">
        <v>296</v>
      </c>
      <c r="AG317" s="55" t="s">
        <v>1361</v>
      </c>
      <c r="AH317" s="127">
        <f>$O$566</f>
        <v>0</v>
      </c>
    </row>
    <row r="318" spans="1:34" x14ac:dyDescent="0.2">
      <c r="A318"/>
      <c r="B318" s="300" t="s">
        <v>971</v>
      </c>
      <c r="C318" s="209"/>
      <c r="D318" s="209"/>
      <c r="E318" s="209"/>
      <c r="F318" s="26"/>
      <c r="G318" s="32"/>
      <c r="H318" s="32"/>
      <c r="I318" s="32"/>
      <c r="J318" s="44"/>
      <c r="K318" s="44"/>
      <c r="L318" s="44"/>
      <c r="M318" s="55" t="s">
        <v>78</v>
      </c>
      <c r="N318" s="42"/>
      <c r="O318" s="56"/>
      <c r="P318" s="56"/>
      <c r="Q318" s="56"/>
      <c r="R318"/>
      <c r="S318"/>
      <c r="T318"/>
      <c r="U318"/>
      <c r="V318"/>
      <c r="W318"/>
      <c r="AF318">
        <v>297</v>
      </c>
      <c r="AG318" s="55" t="s">
        <v>1362</v>
      </c>
      <c r="AH318" s="126">
        <f>$P$566</f>
        <v>0</v>
      </c>
    </row>
    <row r="319" spans="1:34" x14ac:dyDescent="0.2">
      <c r="A319"/>
      <c r="B319" s="208" t="s">
        <v>972</v>
      </c>
      <c r="C319" s="209"/>
      <c r="D319" s="209"/>
      <c r="E319" s="209"/>
      <c r="F319" s="26"/>
      <c r="G319" s="32"/>
      <c r="H319" s="32"/>
      <c r="I319" s="32"/>
      <c r="J319" s="44"/>
      <c r="K319" s="44"/>
      <c r="L319" s="44"/>
      <c r="M319" s="55" t="s">
        <v>79</v>
      </c>
      <c r="N319" s="42"/>
      <c r="O319" s="56"/>
      <c r="P319" s="56"/>
      <c r="Q319" s="56"/>
      <c r="R319"/>
      <c r="S319"/>
      <c r="T319"/>
      <c r="U319"/>
      <c r="V319"/>
      <c r="W319"/>
      <c r="AF319">
        <v>298</v>
      </c>
      <c r="AG319" s="55" t="s">
        <v>1363</v>
      </c>
      <c r="AH319" s="127">
        <f>$Q$566</f>
        <v>0</v>
      </c>
    </row>
    <row r="320" spans="1:34" x14ac:dyDescent="0.2">
      <c r="A320"/>
      <c r="B320" s="208" t="s">
        <v>973</v>
      </c>
      <c r="C320" s="343"/>
      <c r="D320" s="343"/>
      <c r="E320" s="343"/>
      <c r="F320" s="26"/>
      <c r="G320" s="32"/>
      <c r="H320" s="32"/>
      <c r="I320" s="32"/>
      <c r="J320" s="44"/>
      <c r="K320" s="44"/>
      <c r="L320" s="44"/>
      <c r="M320" s="55" t="s">
        <v>80</v>
      </c>
      <c r="N320" s="42"/>
      <c r="O320" s="56"/>
      <c r="P320" s="56"/>
      <c r="Q320" s="56"/>
      <c r="R320"/>
      <c r="S320"/>
      <c r="T320"/>
      <c r="U320"/>
      <c r="V320"/>
      <c r="W320"/>
      <c r="AF320">
        <v>299</v>
      </c>
      <c r="AG320" s="55" t="s">
        <v>1364</v>
      </c>
      <c r="AH320" s="126">
        <f>$R$566</f>
        <v>0</v>
      </c>
    </row>
    <row r="321" spans="1:34" ht="12.75" customHeight="1" x14ac:dyDescent="0.2">
      <c r="A321"/>
      <c r="B321" s="183"/>
      <c r="C321" s="138"/>
      <c r="D321" s="138"/>
      <c r="E321" s="138"/>
      <c r="F321" s="27"/>
      <c r="G321" s="44"/>
      <c r="H321" s="44"/>
      <c r="I321" s="44"/>
      <c r="J321" s="44"/>
      <c r="K321" s="44"/>
      <c r="L321" s="44"/>
      <c r="M321" s="55"/>
      <c r="N321" s="44"/>
      <c r="O321" s="55"/>
      <c r="P321" s="44"/>
      <c r="Q321" s="55"/>
      <c r="R321"/>
      <c r="S321"/>
      <c r="T321"/>
      <c r="U321"/>
      <c r="V321"/>
      <c r="W321"/>
      <c r="AF321">
        <v>300</v>
      </c>
      <c r="AG321" s="55" t="s">
        <v>1365</v>
      </c>
      <c r="AH321" s="126">
        <f>$N$567</f>
        <v>312</v>
      </c>
    </row>
    <row r="322" spans="1:34" ht="12.75" customHeight="1" x14ac:dyDescent="0.2">
      <c r="A322"/>
      <c r="B322" s="183"/>
      <c r="C322" s="138"/>
      <c r="D322" s="138"/>
      <c r="E322" s="138"/>
      <c r="F322" s="27"/>
      <c r="G322" s="44"/>
      <c r="H322" s="44"/>
      <c r="I322" s="44"/>
      <c r="J322" s="44"/>
      <c r="K322" s="44"/>
      <c r="L322" s="44"/>
      <c r="M322" s="44"/>
      <c r="N322" s="44"/>
      <c r="O322" s="44"/>
      <c r="P322" s="44"/>
      <c r="Q322" s="44"/>
      <c r="R322"/>
      <c r="S322"/>
      <c r="T322"/>
      <c r="U322"/>
      <c r="V322"/>
      <c r="W322"/>
      <c r="AF322">
        <v>301</v>
      </c>
      <c r="AG322" s="55" t="s">
        <v>1366</v>
      </c>
      <c r="AH322" s="127">
        <f>$O$567</f>
        <v>308</v>
      </c>
    </row>
    <row r="323" spans="1:34" ht="12.75" customHeight="1" x14ac:dyDescent="0.25">
      <c r="A323" s="30" t="s">
        <v>529</v>
      </c>
      <c r="B323" s="184" t="s">
        <v>88</v>
      </c>
      <c r="C323" s="138"/>
      <c r="D323" s="138"/>
      <c r="E323" s="138"/>
      <c r="F323" s="27"/>
      <c r="G323" s="44"/>
      <c r="H323" s="44"/>
      <c r="I323" s="44"/>
      <c r="J323" s="76" t="s">
        <v>185</v>
      </c>
      <c r="K323" s="76" t="s">
        <v>186</v>
      </c>
      <c r="M323" s="55" t="s">
        <v>530</v>
      </c>
      <c r="N323" s="42">
        <v>1</v>
      </c>
      <c r="O323" s="44"/>
      <c r="P323" s="44"/>
      <c r="Q323" s="44"/>
      <c r="R323"/>
      <c r="S323"/>
      <c r="T323"/>
      <c r="U323"/>
      <c r="V323"/>
      <c r="W323"/>
      <c r="AF323">
        <v>302</v>
      </c>
      <c r="AG323" s="55" t="s">
        <v>1367</v>
      </c>
      <c r="AH323" s="126">
        <f>$P$567</f>
        <v>2</v>
      </c>
    </row>
    <row r="324" spans="1:34" ht="12.75" customHeight="1" x14ac:dyDescent="0.2">
      <c r="A324"/>
      <c r="B324" s="183"/>
      <c r="C324" s="138"/>
      <c r="D324" s="138"/>
      <c r="E324" s="138"/>
      <c r="F324" s="27"/>
      <c r="G324" s="44"/>
      <c r="H324" s="44"/>
      <c r="I324" s="44"/>
      <c r="J324" s="44"/>
      <c r="K324" s="44"/>
      <c r="L324" s="44"/>
      <c r="M324" s="44"/>
      <c r="N324" s="44"/>
      <c r="O324" s="44"/>
      <c r="P324" s="44"/>
      <c r="Q324" s="44"/>
      <c r="R324"/>
      <c r="S324"/>
      <c r="T324"/>
      <c r="U324"/>
      <c r="V324"/>
      <c r="W324"/>
      <c r="AF324">
        <v>303</v>
      </c>
      <c r="AG324" s="55" t="s">
        <v>1368</v>
      </c>
      <c r="AH324" s="127">
        <f>$Q$567</f>
        <v>6</v>
      </c>
    </row>
    <row r="325" spans="1:34" ht="16.5" customHeight="1" x14ac:dyDescent="0.2">
      <c r="A325"/>
      <c r="B325" s="204" t="s">
        <v>81</v>
      </c>
      <c r="C325" s="263"/>
      <c r="D325" s="263"/>
      <c r="E325" s="263"/>
      <c r="F325" s="263"/>
      <c r="G325" s="263"/>
      <c r="H325" s="263"/>
      <c r="I325" s="263"/>
      <c r="J325" s="263"/>
      <c r="K325" s="263"/>
      <c r="L325" s="44"/>
      <c r="M325" s="44"/>
      <c r="N325" s="44"/>
      <c r="O325" s="44"/>
      <c r="P325" s="44"/>
      <c r="Q325" s="44"/>
      <c r="R325"/>
      <c r="S325"/>
      <c r="T325"/>
      <c r="U325"/>
      <c r="V325"/>
      <c r="W325"/>
      <c r="AF325">
        <v>304</v>
      </c>
      <c r="AG325" s="55" t="s">
        <v>1369</v>
      </c>
      <c r="AH325" s="126">
        <f>$R$567</f>
        <v>0</v>
      </c>
    </row>
    <row r="326" spans="1:34" ht="12.75" customHeight="1" x14ac:dyDescent="0.2">
      <c r="A326"/>
      <c r="B326" s="183"/>
      <c r="C326" s="206" t="s">
        <v>82</v>
      </c>
      <c r="D326" s="207"/>
      <c r="E326" s="207"/>
      <c r="F326" s="207"/>
      <c r="G326" s="207"/>
      <c r="H326" s="207"/>
      <c r="I326" s="207"/>
      <c r="J326" s="76" t="s">
        <v>185</v>
      </c>
      <c r="K326" s="76" t="s">
        <v>186</v>
      </c>
      <c r="M326" s="55" t="s">
        <v>86</v>
      </c>
      <c r="N326" s="42">
        <v>1</v>
      </c>
      <c r="O326" s="44"/>
      <c r="P326" s="44"/>
      <c r="Q326" s="44"/>
      <c r="R326"/>
      <c r="S326"/>
      <c r="T326"/>
      <c r="U326"/>
      <c r="V326"/>
      <c r="W326"/>
      <c r="AF326">
        <v>305</v>
      </c>
      <c r="AG326" s="55" t="s">
        <v>1370</v>
      </c>
      <c r="AH326" s="126">
        <f>$N$568</f>
        <v>178</v>
      </c>
    </row>
    <row r="327" spans="1:34" ht="12.75" customHeight="1" x14ac:dyDescent="0.2">
      <c r="A327"/>
      <c r="B327" s="183"/>
      <c r="C327" s="206" t="s">
        <v>83</v>
      </c>
      <c r="D327" s="207"/>
      <c r="E327" s="207"/>
      <c r="F327" s="207"/>
      <c r="G327" s="207"/>
      <c r="H327" s="207"/>
      <c r="I327" s="207"/>
      <c r="J327" s="76" t="s">
        <v>185</v>
      </c>
      <c r="K327" s="76" t="s">
        <v>186</v>
      </c>
      <c r="M327" s="55" t="s">
        <v>87</v>
      </c>
      <c r="N327" s="42">
        <v>1</v>
      </c>
      <c r="O327" s="44"/>
      <c r="P327" s="44"/>
      <c r="Q327" s="44"/>
      <c r="R327"/>
      <c r="S327"/>
      <c r="T327"/>
      <c r="U327"/>
      <c r="V327"/>
      <c r="W327"/>
      <c r="AF327">
        <v>306</v>
      </c>
      <c r="AG327" s="55" t="s">
        <v>1371</v>
      </c>
      <c r="AH327" s="127">
        <f>$O$568</f>
        <v>165</v>
      </c>
    </row>
    <row r="328" spans="1:34" ht="12.75" customHeight="1" x14ac:dyDescent="0.2">
      <c r="A328"/>
      <c r="B328" s="183"/>
      <c r="C328" s="138"/>
      <c r="D328" s="138"/>
      <c r="E328" s="138"/>
      <c r="F328" s="27"/>
      <c r="G328" s="44"/>
      <c r="H328" s="44"/>
      <c r="I328" s="44"/>
      <c r="J328" s="44"/>
      <c r="K328" s="44"/>
      <c r="L328" s="44"/>
      <c r="M328" s="44"/>
      <c r="N328" s="44"/>
      <c r="O328" s="44"/>
      <c r="P328" s="44"/>
      <c r="Q328" s="44"/>
      <c r="R328"/>
      <c r="S328"/>
      <c r="T328"/>
      <c r="U328"/>
      <c r="V328"/>
      <c r="W328"/>
      <c r="AF328">
        <v>307</v>
      </c>
      <c r="AG328" s="55" t="s">
        <v>1372</v>
      </c>
      <c r="AH328" s="126">
        <f>$P$568</f>
        <v>2</v>
      </c>
    </row>
    <row r="329" spans="1:34" ht="15" customHeight="1" x14ac:dyDescent="0.25">
      <c r="A329" s="30" t="s">
        <v>84</v>
      </c>
      <c r="B329" s="440" t="s">
        <v>89</v>
      </c>
      <c r="C329" s="441"/>
      <c r="D329" s="441"/>
      <c r="E329" s="441"/>
      <c r="F329" s="441"/>
      <c r="G329" s="441"/>
      <c r="H329" s="441"/>
      <c r="I329" s="441"/>
      <c r="J329" s="76" t="s">
        <v>185</v>
      </c>
      <c r="K329" s="76" t="s">
        <v>186</v>
      </c>
      <c r="M329" s="55" t="s">
        <v>85</v>
      </c>
      <c r="N329" s="42">
        <v>1</v>
      </c>
      <c r="O329" s="44"/>
      <c r="P329" s="44"/>
      <c r="Q329" s="44"/>
      <c r="R329"/>
      <c r="S329"/>
      <c r="T329"/>
      <c r="U329"/>
      <c r="V329"/>
      <c r="W329"/>
      <c r="AF329">
        <v>308</v>
      </c>
      <c r="AG329" s="55" t="s">
        <v>1373</v>
      </c>
      <c r="AH329" s="127">
        <f>$Q$568</f>
        <v>15</v>
      </c>
    </row>
    <row r="330" spans="1:34" ht="12.75" customHeight="1" x14ac:dyDescent="0.2">
      <c r="A330"/>
      <c r="B330" s="183"/>
      <c r="C330" s="138"/>
      <c r="D330" s="138"/>
      <c r="E330" s="138"/>
      <c r="F330" s="27"/>
      <c r="G330" s="44"/>
      <c r="H330" s="44"/>
      <c r="I330" s="44"/>
      <c r="J330" s="44"/>
      <c r="K330" s="44"/>
      <c r="L330" s="44"/>
      <c r="M330" s="44"/>
      <c r="N330" s="44"/>
      <c r="O330" s="44"/>
      <c r="P330" s="44"/>
      <c r="Q330" s="44"/>
      <c r="R330"/>
      <c r="S330"/>
      <c r="T330"/>
      <c r="U330"/>
      <c r="V330"/>
      <c r="W330"/>
      <c r="AF330">
        <v>309</v>
      </c>
      <c r="AG330" s="55" t="s">
        <v>1374</v>
      </c>
      <c r="AH330" s="126">
        <f>$R$568</f>
        <v>0</v>
      </c>
    </row>
    <row r="331" spans="1:34" ht="12.75" customHeight="1" x14ac:dyDescent="0.2">
      <c r="A331"/>
      <c r="B331" s="212" t="s">
        <v>94</v>
      </c>
      <c r="C331" s="213"/>
      <c r="D331" s="213"/>
      <c r="E331" s="213"/>
      <c r="F331" s="213"/>
      <c r="G331" s="213"/>
      <c r="H331" s="213"/>
      <c r="I331" s="193"/>
      <c r="J331" s="193"/>
      <c r="K331" s="193"/>
      <c r="L331" s="44"/>
      <c r="M331" s="44"/>
      <c r="N331" s="44"/>
      <c r="O331" s="44"/>
      <c r="P331" s="44"/>
      <c r="Q331" s="44"/>
      <c r="R331"/>
      <c r="S331"/>
      <c r="T331"/>
      <c r="U331"/>
      <c r="V331"/>
      <c r="W331"/>
      <c r="AF331">
        <v>310</v>
      </c>
      <c r="AG331" s="55" t="s">
        <v>1375</v>
      </c>
      <c r="AH331" s="126">
        <f>$N$569</f>
        <v>0</v>
      </c>
    </row>
    <row r="332" spans="1:34" ht="14.25" customHeight="1" x14ac:dyDescent="0.2">
      <c r="A332"/>
      <c r="B332" s="213"/>
      <c r="C332" s="213"/>
      <c r="D332" s="213"/>
      <c r="E332" s="213"/>
      <c r="F332" s="213"/>
      <c r="G332" s="213"/>
      <c r="H332" s="213"/>
      <c r="I332" s="193"/>
      <c r="J332" s="193"/>
      <c r="K332" s="193"/>
      <c r="L332" s="44"/>
      <c r="M332" s="44"/>
      <c r="N332" s="44"/>
      <c r="O332" s="44"/>
      <c r="P332" s="44"/>
      <c r="Q332" s="44"/>
      <c r="R332"/>
      <c r="S332"/>
      <c r="T332"/>
      <c r="U332"/>
      <c r="V332"/>
      <c r="W332"/>
      <c r="AF332">
        <v>311</v>
      </c>
      <c r="AG332" s="55" t="s">
        <v>1376</v>
      </c>
      <c r="AH332" s="127">
        <f>$O$569</f>
        <v>0</v>
      </c>
    </row>
    <row r="333" spans="1:34" ht="12.75" customHeight="1" x14ac:dyDescent="0.2">
      <c r="A333"/>
      <c r="B333" s="183"/>
      <c r="C333" s="206" t="s">
        <v>91</v>
      </c>
      <c r="D333" s="207"/>
      <c r="E333" s="207"/>
      <c r="F333" s="207"/>
      <c r="G333" s="207"/>
      <c r="H333" s="207"/>
      <c r="I333" s="207"/>
      <c r="J333" s="44"/>
      <c r="K333" s="44"/>
      <c r="L333" s="44"/>
      <c r="M333" s="55" t="s">
        <v>93</v>
      </c>
      <c r="N333" s="42">
        <v>2</v>
      </c>
      <c r="O333" s="44"/>
      <c r="P333" s="44"/>
      <c r="Q333" s="44"/>
      <c r="R333"/>
      <c r="S333"/>
      <c r="T333"/>
      <c r="U333"/>
      <c r="V333"/>
      <c r="W333"/>
      <c r="AF333">
        <v>312</v>
      </c>
      <c r="AG333" s="55" t="s">
        <v>1377</v>
      </c>
      <c r="AH333" s="126">
        <f>$P$569</f>
        <v>0</v>
      </c>
    </row>
    <row r="334" spans="1:34" ht="12.75" customHeight="1" x14ac:dyDescent="0.2">
      <c r="A334"/>
      <c r="B334" s="183"/>
      <c r="C334" s="206" t="s">
        <v>92</v>
      </c>
      <c r="D334" s="207"/>
      <c r="E334" s="207"/>
      <c r="F334" s="207"/>
      <c r="G334" s="207"/>
      <c r="H334" s="207"/>
      <c r="I334" s="207"/>
      <c r="J334" s="44"/>
      <c r="K334" s="44"/>
      <c r="L334" s="44"/>
      <c r="M334" s="44"/>
      <c r="N334" s="44"/>
      <c r="O334" s="44"/>
      <c r="P334" s="44"/>
      <c r="Q334" s="44"/>
      <c r="R334"/>
      <c r="S334"/>
      <c r="T334"/>
      <c r="U334"/>
      <c r="V334"/>
      <c r="W334"/>
      <c r="AF334">
        <v>313</v>
      </c>
      <c r="AG334" s="55" t="s">
        <v>1378</v>
      </c>
      <c r="AH334" s="127">
        <f>$Q$569</f>
        <v>0</v>
      </c>
    </row>
    <row r="335" spans="1:34" ht="12.75" customHeight="1" x14ac:dyDescent="0.2">
      <c r="A335"/>
      <c r="B335" s="183"/>
      <c r="C335" s="138"/>
      <c r="D335" s="138"/>
      <c r="E335" s="138"/>
      <c r="F335" s="27"/>
      <c r="G335" s="44"/>
      <c r="H335" s="44"/>
      <c r="I335" s="44"/>
      <c r="J335" s="44"/>
      <c r="K335" s="44"/>
      <c r="L335" s="44"/>
      <c r="M335" s="44"/>
      <c r="N335" s="44"/>
      <c r="O335" s="44"/>
      <c r="P335" s="44"/>
      <c r="Q335" s="44"/>
      <c r="R335"/>
      <c r="S335"/>
      <c r="T335"/>
      <c r="U335"/>
      <c r="V335"/>
      <c r="W335"/>
      <c r="AF335">
        <v>314</v>
      </c>
      <c r="AG335" s="55" t="s">
        <v>1379</v>
      </c>
      <c r="AH335" s="126">
        <f>$R$569</f>
        <v>0</v>
      </c>
    </row>
    <row r="336" spans="1:34" ht="12.75" customHeight="1" x14ac:dyDescent="0.2">
      <c r="A336" s="14"/>
      <c r="AF336">
        <v>315</v>
      </c>
      <c r="AG336" s="55" t="s">
        <v>1380</v>
      </c>
      <c r="AH336" s="126">
        <f>$N$570</f>
        <v>0</v>
      </c>
    </row>
    <row r="337" spans="1:34" ht="18.75" x14ac:dyDescent="0.3">
      <c r="A337" s="284" t="s">
        <v>207</v>
      </c>
      <c r="B337" s="284"/>
      <c r="C337" s="284"/>
      <c r="D337" s="284"/>
      <c r="E337" s="284"/>
      <c r="F337" s="284"/>
      <c r="G337" s="284"/>
      <c r="H337" s="284"/>
      <c r="I337" s="284"/>
      <c r="J337" s="284"/>
      <c r="K337" s="284"/>
      <c r="AF337">
        <v>316</v>
      </c>
      <c r="AG337" s="55" t="s">
        <v>1381</v>
      </c>
      <c r="AH337" s="127">
        <f>$O$570</f>
        <v>0</v>
      </c>
    </row>
    <row r="338" spans="1:34" x14ac:dyDescent="0.2">
      <c r="A338" s="14"/>
      <c r="AF338">
        <v>317</v>
      </c>
      <c r="AG338" s="55" t="s">
        <v>1382</v>
      </c>
      <c r="AH338" s="126">
        <f>$P$570</f>
        <v>0</v>
      </c>
    </row>
    <row r="339" spans="1:34" ht="14.25" x14ac:dyDescent="0.2">
      <c r="A339" s="122" t="s">
        <v>219</v>
      </c>
      <c r="B339" s="204" t="s">
        <v>318</v>
      </c>
      <c r="C339" s="263"/>
      <c r="D339" s="263"/>
      <c r="E339" s="263"/>
      <c r="F339" s="263"/>
      <c r="G339" s="263"/>
      <c r="H339" s="263"/>
      <c r="I339" s="263"/>
      <c r="J339" s="263"/>
      <c r="K339" s="263"/>
      <c r="N339" s="217" t="s">
        <v>932</v>
      </c>
      <c r="O339" s="217" t="s">
        <v>933</v>
      </c>
      <c r="AF339">
        <v>318</v>
      </c>
      <c r="AG339" s="55" t="s">
        <v>1383</v>
      </c>
      <c r="AH339" s="127">
        <f>$Q$570</f>
        <v>0</v>
      </c>
    </row>
    <row r="340" spans="1:34" ht="15.75" customHeight="1" x14ac:dyDescent="0.2">
      <c r="A340" s="14"/>
      <c r="B340" s="289"/>
      <c r="C340" s="290"/>
      <c r="D340" s="291" t="s">
        <v>149</v>
      </c>
      <c r="E340" s="291"/>
      <c r="F340" s="438" t="s">
        <v>212</v>
      </c>
      <c r="G340" s="439"/>
      <c r="H340" s="439"/>
      <c r="I340" s="439"/>
      <c r="J340" s="439"/>
      <c r="K340" s="197"/>
      <c r="N340" s="218"/>
      <c r="O340" s="218"/>
      <c r="AF340">
        <v>319</v>
      </c>
      <c r="AG340" s="55" t="s">
        <v>1384</v>
      </c>
      <c r="AH340" s="126">
        <f>$R$570</f>
        <v>0</v>
      </c>
    </row>
    <row r="341" spans="1:34" x14ac:dyDescent="0.2">
      <c r="A341" s="14"/>
      <c r="B341" s="198" t="s">
        <v>146</v>
      </c>
      <c r="C341" s="199"/>
      <c r="D341" s="79" t="s">
        <v>185</v>
      </c>
      <c r="E341" s="79" t="s">
        <v>186</v>
      </c>
      <c r="F341" s="191" t="s">
        <v>150</v>
      </c>
      <c r="G341" s="191"/>
      <c r="H341" s="191" t="s">
        <v>566</v>
      </c>
      <c r="I341" s="216"/>
      <c r="J341" s="79" t="s">
        <v>1324</v>
      </c>
      <c r="K341" s="80"/>
      <c r="M341" s="55" t="s">
        <v>531</v>
      </c>
      <c r="N341" s="42">
        <v>1</v>
      </c>
      <c r="O341" s="42"/>
      <c r="AF341">
        <v>320</v>
      </c>
      <c r="AG341" s="55" t="s">
        <v>1114</v>
      </c>
      <c r="AH341" s="126">
        <f>$N$578</f>
        <v>0</v>
      </c>
    </row>
    <row r="342" spans="1:34" x14ac:dyDescent="0.2">
      <c r="A342" s="14"/>
      <c r="B342" s="196" t="s">
        <v>147</v>
      </c>
      <c r="C342" s="199"/>
      <c r="D342" s="79" t="s">
        <v>185</v>
      </c>
      <c r="E342" s="79" t="s">
        <v>186</v>
      </c>
      <c r="F342" s="191" t="s">
        <v>150</v>
      </c>
      <c r="G342" s="191"/>
      <c r="H342" s="191" t="s">
        <v>566</v>
      </c>
      <c r="I342" s="216"/>
      <c r="J342" s="79" t="s">
        <v>1324</v>
      </c>
      <c r="K342" s="80"/>
      <c r="M342" s="55" t="s">
        <v>532</v>
      </c>
      <c r="N342" s="42">
        <v>1</v>
      </c>
      <c r="O342" s="42"/>
      <c r="AF342">
        <v>321</v>
      </c>
      <c r="AG342" s="55" t="s">
        <v>1115</v>
      </c>
      <c r="AH342" s="127">
        <f>$O$578</f>
        <v>0</v>
      </c>
    </row>
    <row r="343" spans="1:34" x14ac:dyDescent="0.2">
      <c r="A343" s="14"/>
      <c r="B343" s="196" t="s">
        <v>148</v>
      </c>
      <c r="C343" s="197"/>
      <c r="D343" s="79" t="s">
        <v>185</v>
      </c>
      <c r="E343" s="79" t="s">
        <v>186</v>
      </c>
      <c r="F343" s="191" t="s">
        <v>150</v>
      </c>
      <c r="G343" s="191"/>
      <c r="H343" s="191" t="s">
        <v>566</v>
      </c>
      <c r="I343" s="216"/>
      <c r="J343" s="79" t="s">
        <v>1324</v>
      </c>
      <c r="K343" s="80"/>
      <c r="M343" s="55" t="s">
        <v>533</v>
      </c>
      <c r="N343" s="42">
        <v>1</v>
      </c>
      <c r="O343" s="42"/>
      <c r="AF343">
        <v>322</v>
      </c>
      <c r="AG343" s="55" t="s">
        <v>1116</v>
      </c>
      <c r="AH343" s="126">
        <f>$P$578</f>
        <v>0</v>
      </c>
    </row>
    <row r="344" spans="1:34" x14ac:dyDescent="0.2">
      <c r="A344" s="14"/>
      <c r="AF344">
        <v>323</v>
      </c>
      <c r="AG344" s="55" t="s">
        <v>1117</v>
      </c>
      <c r="AH344" s="127">
        <f>$Q$578</f>
        <v>0</v>
      </c>
    </row>
    <row r="345" spans="1:34" ht="18.75" x14ac:dyDescent="0.3">
      <c r="A345" s="285" t="s">
        <v>151</v>
      </c>
      <c r="B345" s="285"/>
      <c r="C345" s="285"/>
      <c r="D345" s="285"/>
      <c r="E345" s="285"/>
      <c r="F345" s="285"/>
      <c r="G345" s="285"/>
      <c r="H345" s="285"/>
      <c r="I345" s="285"/>
      <c r="J345" s="285"/>
      <c r="K345" s="285"/>
      <c r="AF345">
        <v>324</v>
      </c>
      <c r="AG345" s="55" t="s">
        <v>1118</v>
      </c>
      <c r="AH345" s="126">
        <f>$R$578</f>
        <v>0</v>
      </c>
    </row>
    <row r="346" spans="1:34" ht="16.5" customHeight="1" thickBot="1" x14ac:dyDescent="0.25">
      <c r="A346" s="14"/>
      <c r="AF346">
        <v>325</v>
      </c>
      <c r="AG346" s="55" t="s">
        <v>1</v>
      </c>
      <c r="AH346" s="126">
        <f>$N$589</f>
        <v>0</v>
      </c>
    </row>
    <row r="347" spans="1:34" ht="15" thickBot="1" x14ac:dyDescent="0.25">
      <c r="A347" s="23" t="s">
        <v>534</v>
      </c>
      <c r="B347" s="214" t="s">
        <v>208</v>
      </c>
      <c r="C347" s="215"/>
      <c r="D347" s="215"/>
      <c r="E347" s="215"/>
      <c r="F347" s="215"/>
      <c r="G347" s="215"/>
      <c r="H347" s="215"/>
      <c r="I347" s="215"/>
      <c r="J347" s="215"/>
      <c r="K347" s="215"/>
      <c r="L347" s="215"/>
      <c r="M347" s="55" t="s">
        <v>534</v>
      </c>
      <c r="N347" s="13">
        <v>3</v>
      </c>
      <c r="AF347">
        <v>326</v>
      </c>
      <c r="AG347" s="55" t="s">
        <v>2</v>
      </c>
      <c r="AH347" s="127">
        <f>$O$589</f>
        <v>0</v>
      </c>
    </row>
    <row r="348" spans="1:34" x14ac:dyDescent="0.2">
      <c r="C348" s="23" t="s">
        <v>975</v>
      </c>
      <c r="AF348">
        <v>327</v>
      </c>
      <c r="AG348" s="55" t="s">
        <v>3</v>
      </c>
      <c r="AH348" s="126">
        <f>$P$589</f>
        <v>0</v>
      </c>
    </row>
    <row r="349" spans="1:34" ht="12.75" customHeight="1" x14ac:dyDescent="0.2">
      <c r="C349" s="23" t="s">
        <v>976</v>
      </c>
      <c r="AF349">
        <v>328</v>
      </c>
      <c r="AG349" s="55" t="s">
        <v>4</v>
      </c>
      <c r="AH349" s="127">
        <f>$Q$589</f>
        <v>0</v>
      </c>
    </row>
    <row r="350" spans="1:34" ht="12.75" customHeight="1" x14ac:dyDescent="0.2">
      <c r="C350" s="23" t="s">
        <v>977</v>
      </c>
      <c r="AF350">
        <v>329</v>
      </c>
      <c r="AG350" s="55" t="s">
        <v>5</v>
      </c>
      <c r="AH350" s="126">
        <f>$R$589</f>
        <v>0</v>
      </c>
    </row>
    <row r="351" spans="1:34" x14ac:dyDescent="0.2">
      <c r="C351" s="23" t="s">
        <v>978</v>
      </c>
      <c r="AF351">
        <v>330</v>
      </c>
      <c r="AG351" s="55" t="s">
        <v>6</v>
      </c>
      <c r="AH351" s="126">
        <f>$N$590</f>
        <v>2</v>
      </c>
    </row>
    <row r="352" spans="1:34" ht="13.5" thickBot="1" x14ac:dyDescent="0.25">
      <c r="AF352">
        <v>331</v>
      </c>
      <c r="AG352" s="55" t="s">
        <v>7</v>
      </c>
      <c r="AH352" s="127">
        <f>$O$590</f>
        <v>0</v>
      </c>
    </row>
    <row r="353" spans="1:34" ht="15" thickBot="1" x14ac:dyDescent="0.25">
      <c r="A353" s="23" t="s">
        <v>535</v>
      </c>
      <c r="B353" s="21" t="s">
        <v>177</v>
      </c>
      <c r="M353" s="55" t="s">
        <v>535</v>
      </c>
      <c r="N353" s="13">
        <v>1</v>
      </c>
      <c r="AF353">
        <v>332</v>
      </c>
      <c r="AG353" s="55" t="s">
        <v>8</v>
      </c>
      <c r="AH353" s="126">
        <f>$P$590</f>
        <v>0</v>
      </c>
    </row>
    <row r="354" spans="1:34" ht="13.5" x14ac:dyDescent="0.2">
      <c r="C354" s="33" t="s">
        <v>980</v>
      </c>
      <c r="S354" s="34"/>
      <c r="T354" s="35"/>
      <c r="AF354">
        <v>333</v>
      </c>
      <c r="AG354" s="55" t="s">
        <v>9</v>
      </c>
      <c r="AH354" s="127">
        <f>$Q$590</f>
        <v>0</v>
      </c>
    </row>
    <row r="355" spans="1:34" ht="13.5" x14ac:dyDescent="0.2">
      <c r="C355" s="33" t="s">
        <v>981</v>
      </c>
      <c r="S355" s="34"/>
      <c r="T355" s="35"/>
      <c r="AF355">
        <v>334</v>
      </c>
      <c r="AG355" s="55" t="s">
        <v>10</v>
      </c>
      <c r="AH355" s="126">
        <f>$R$590</f>
        <v>0</v>
      </c>
    </row>
    <row r="356" spans="1:34" ht="13.5" x14ac:dyDescent="0.2">
      <c r="C356" s="33" t="s">
        <v>407</v>
      </c>
      <c r="S356" s="34"/>
      <c r="T356" s="35"/>
      <c r="AF356">
        <v>335</v>
      </c>
      <c r="AG356" s="55" t="s">
        <v>11</v>
      </c>
      <c r="AH356" s="126" t="e">
        <f>#REF!</f>
        <v>#REF!</v>
      </c>
    </row>
    <row r="357" spans="1:34" x14ac:dyDescent="0.2">
      <c r="AF357">
        <v>336</v>
      </c>
      <c r="AG357" s="55" t="s">
        <v>12</v>
      </c>
      <c r="AH357" s="127" t="e">
        <f>#REF!</f>
        <v>#REF!</v>
      </c>
    </row>
    <row r="358" spans="1:34" ht="15" x14ac:dyDescent="0.25">
      <c r="A358" s="23" t="s">
        <v>220</v>
      </c>
      <c r="B358" s="165" t="s">
        <v>319</v>
      </c>
      <c r="AF358">
        <v>337</v>
      </c>
      <c r="AG358" s="55" t="s">
        <v>13</v>
      </c>
      <c r="AH358" s="126" t="e">
        <f>#REF!</f>
        <v>#REF!</v>
      </c>
    </row>
    <row r="359" spans="1:34" x14ac:dyDescent="0.2">
      <c r="C359" s="194" t="s">
        <v>152</v>
      </c>
      <c r="D359" s="283"/>
      <c r="E359" s="283"/>
      <c r="F359" s="283"/>
      <c r="G359" s="283"/>
      <c r="H359" s="283"/>
      <c r="I359" s="283"/>
      <c r="J359" s="76" t="s">
        <v>185</v>
      </c>
      <c r="K359" s="76" t="s">
        <v>186</v>
      </c>
      <c r="M359" s="55" t="s">
        <v>816</v>
      </c>
      <c r="N359" s="42"/>
      <c r="AF359">
        <v>338</v>
      </c>
      <c r="AG359" s="55" t="s">
        <v>14</v>
      </c>
      <c r="AH359" s="127" t="e">
        <f>#REF!</f>
        <v>#REF!</v>
      </c>
    </row>
    <row r="360" spans="1:34" x14ac:dyDescent="0.2">
      <c r="C360" s="226" t="s">
        <v>153</v>
      </c>
      <c r="D360" s="253"/>
      <c r="E360" s="253"/>
      <c r="F360" s="253"/>
      <c r="G360" s="253"/>
      <c r="H360" s="253"/>
      <c r="I360" s="253"/>
      <c r="J360" s="76" t="s">
        <v>185</v>
      </c>
      <c r="K360" s="76" t="s">
        <v>186</v>
      </c>
      <c r="M360" s="55" t="s">
        <v>817</v>
      </c>
      <c r="N360" s="42"/>
      <c r="AF360">
        <v>339</v>
      </c>
      <c r="AG360" s="55" t="s">
        <v>15</v>
      </c>
      <c r="AH360" s="126" t="e">
        <f>#REF!</f>
        <v>#REF!</v>
      </c>
    </row>
    <row r="361" spans="1:34" x14ac:dyDescent="0.2">
      <c r="AF361">
        <v>340</v>
      </c>
      <c r="AG361" s="55" t="s">
        <v>16</v>
      </c>
      <c r="AH361" s="126">
        <f>$N$591</f>
        <v>0</v>
      </c>
    </row>
    <row r="362" spans="1:34" ht="18.75" x14ac:dyDescent="0.3">
      <c r="A362" s="188" t="s">
        <v>154</v>
      </c>
      <c r="B362" s="189"/>
      <c r="C362" s="189"/>
      <c r="D362" s="189"/>
      <c r="E362" s="189"/>
      <c r="F362" s="189"/>
      <c r="G362" s="189"/>
      <c r="H362" s="189"/>
      <c r="I362" s="189"/>
      <c r="J362" s="189"/>
      <c r="K362" s="190"/>
      <c r="AF362">
        <v>341</v>
      </c>
      <c r="AG362" s="55" t="s">
        <v>17</v>
      </c>
      <c r="AH362" s="127">
        <f>$O$591</f>
        <v>0</v>
      </c>
    </row>
    <row r="363" spans="1:34" ht="13.5" customHeight="1" x14ac:dyDescent="0.2">
      <c r="N363" s="217" t="s">
        <v>932</v>
      </c>
      <c r="O363" s="217" t="s">
        <v>933</v>
      </c>
      <c r="AF363">
        <v>342</v>
      </c>
      <c r="AG363" s="55" t="s">
        <v>18</v>
      </c>
      <c r="AH363" s="126">
        <f>$P$591</f>
        <v>0</v>
      </c>
    </row>
    <row r="364" spans="1:34" ht="13.5" thickBot="1" x14ac:dyDescent="0.25">
      <c r="A364" s="23" t="s">
        <v>221</v>
      </c>
      <c r="B364" s="221" t="s">
        <v>643</v>
      </c>
      <c r="C364" s="219"/>
      <c r="D364" s="219"/>
      <c r="E364" s="219"/>
      <c r="F364" s="219"/>
      <c r="G364" s="219"/>
      <c r="H364" s="219"/>
      <c r="I364" s="219"/>
      <c r="J364" s="219"/>
      <c r="K364" s="219"/>
      <c r="N364" s="218"/>
      <c r="O364" s="218"/>
      <c r="AF364">
        <v>343</v>
      </c>
      <c r="AG364" s="55" t="s">
        <v>19</v>
      </c>
      <c r="AH364" s="127">
        <f>$Q$591</f>
        <v>0</v>
      </c>
    </row>
    <row r="365" spans="1:34" ht="15" thickBot="1" x14ac:dyDescent="0.25">
      <c r="A365" s="21"/>
      <c r="B365" s="219"/>
      <c r="C365" s="219"/>
      <c r="D365" s="219"/>
      <c r="E365" s="219"/>
      <c r="F365" s="219"/>
      <c r="G365" s="219"/>
      <c r="H365" s="219"/>
      <c r="I365" s="219"/>
      <c r="J365" s="219"/>
      <c r="K365" s="219"/>
      <c r="M365" s="55" t="s">
        <v>221</v>
      </c>
      <c r="N365" s="13">
        <v>2</v>
      </c>
      <c r="O365" s="13"/>
      <c r="AF365">
        <v>344</v>
      </c>
      <c r="AG365" s="55" t="s">
        <v>20</v>
      </c>
      <c r="AH365" s="126">
        <f>$R$591</f>
        <v>0</v>
      </c>
    </row>
    <row r="366" spans="1:34" x14ac:dyDescent="0.2">
      <c r="C366" s="23" t="s">
        <v>989</v>
      </c>
      <c r="AF366">
        <v>345</v>
      </c>
      <c r="AG366" s="55" t="s">
        <v>1385</v>
      </c>
      <c r="AH366" s="126">
        <f>$N$592</f>
        <v>0</v>
      </c>
    </row>
    <row r="367" spans="1:34" ht="13.5" customHeight="1" x14ac:dyDescent="0.2">
      <c r="C367" s="23" t="s">
        <v>155</v>
      </c>
      <c r="AF367">
        <v>346</v>
      </c>
      <c r="AG367" s="55" t="s">
        <v>1386</v>
      </c>
      <c r="AH367" s="127">
        <f>$O$592</f>
        <v>0</v>
      </c>
    </row>
    <row r="368" spans="1:34" x14ac:dyDescent="0.2">
      <c r="C368" s="23" t="s">
        <v>156</v>
      </c>
      <c r="AF368">
        <v>347</v>
      </c>
      <c r="AG368" s="55" t="s">
        <v>1387</v>
      </c>
      <c r="AH368" s="126">
        <f>$P$592</f>
        <v>0</v>
      </c>
    </row>
    <row r="369" spans="1:34" ht="13.5" thickBot="1" x14ac:dyDescent="0.25">
      <c r="C369" s="23"/>
      <c r="AF369">
        <v>348</v>
      </c>
      <c r="AG369" s="55" t="s">
        <v>1388</v>
      </c>
      <c r="AH369" s="127">
        <f>$Q$592</f>
        <v>0</v>
      </c>
    </row>
    <row r="370" spans="1:34" ht="15.75" customHeight="1" thickBot="1" x14ac:dyDescent="0.25">
      <c r="A370" s="23" t="s">
        <v>222</v>
      </c>
      <c r="B370" s="204" t="s">
        <v>878</v>
      </c>
      <c r="C370" s="263"/>
      <c r="D370" s="263"/>
      <c r="E370" s="263"/>
      <c r="F370" s="263"/>
      <c r="G370" s="263"/>
      <c r="H370" s="263"/>
      <c r="I370" s="263"/>
      <c r="J370" s="263"/>
      <c r="K370" s="263"/>
      <c r="M370" s="55" t="s">
        <v>222</v>
      </c>
      <c r="N370" s="13">
        <v>1</v>
      </c>
      <c r="AF370">
        <v>349</v>
      </c>
      <c r="AG370" s="55" t="s">
        <v>1389</v>
      </c>
      <c r="AH370" s="126">
        <f>$R$592</f>
        <v>0</v>
      </c>
    </row>
    <row r="371" spans="1:34" ht="13.5" customHeight="1" x14ac:dyDescent="0.2">
      <c r="C371" s="33" t="s">
        <v>992</v>
      </c>
      <c r="AF371">
        <v>350</v>
      </c>
      <c r="AG371" s="55" t="s">
        <v>1119</v>
      </c>
      <c r="AH371" s="126">
        <f>$N$595</f>
        <v>0</v>
      </c>
    </row>
    <row r="372" spans="1:34" x14ac:dyDescent="0.2">
      <c r="C372" s="33" t="s">
        <v>744</v>
      </c>
      <c r="AF372">
        <v>351</v>
      </c>
      <c r="AG372" s="55" t="s">
        <v>1120</v>
      </c>
      <c r="AH372" s="127">
        <f>$O$595</f>
        <v>0</v>
      </c>
    </row>
    <row r="373" spans="1:34" x14ac:dyDescent="0.2">
      <c r="C373" s="33" t="s">
        <v>157</v>
      </c>
      <c r="D373" s="20"/>
      <c r="E373" s="20"/>
      <c r="F373" s="20"/>
      <c r="G373" s="20"/>
      <c r="H373" s="20"/>
      <c r="I373" s="20"/>
      <c r="J373" s="20"/>
      <c r="K373" s="20"/>
      <c r="AF373">
        <v>352</v>
      </c>
      <c r="AG373" s="55" t="s">
        <v>1121</v>
      </c>
      <c r="AH373" s="126">
        <f>$P$595</f>
        <v>0</v>
      </c>
    </row>
    <row r="374" spans="1:34" x14ac:dyDescent="0.2">
      <c r="C374" s="20"/>
      <c r="D374" s="20"/>
      <c r="E374" s="20"/>
      <c r="F374" s="20"/>
      <c r="G374" s="20"/>
      <c r="H374" s="20"/>
      <c r="I374" s="20"/>
      <c r="J374" s="20"/>
      <c r="K374" s="20"/>
      <c r="AF374">
        <v>353</v>
      </c>
      <c r="AG374" s="55" t="s">
        <v>1122</v>
      </c>
      <c r="AH374" s="127">
        <f>$Q$595</f>
        <v>0</v>
      </c>
    </row>
    <row r="375" spans="1:34" ht="14.25" customHeight="1" x14ac:dyDescent="0.2">
      <c r="A375" s="23" t="s">
        <v>223</v>
      </c>
      <c r="B375" s="221" t="s">
        <v>381</v>
      </c>
      <c r="C375" s="193"/>
      <c r="D375" s="193"/>
      <c r="E375" s="193"/>
      <c r="F375" s="193"/>
      <c r="G375" s="193"/>
      <c r="H375" s="193"/>
      <c r="I375" s="193"/>
      <c r="J375" s="193"/>
      <c r="K375" s="193"/>
      <c r="M375" s="308" t="s">
        <v>1305</v>
      </c>
      <c r="N375" s="309"/>
      <c r="O375" s="309"/>
      <c r="P375" s="18"/>
      <c r="Q375" s="19"/>
      <c r="R375" s="19"/>
      <c r="S375" s="20"/>
      <c r="AF375">
        <v>354</v>
      </c>
      <c r="AG375" s="55" t="s">
        <v>1123</v>
      </c>
      <c r="AH375" s="126">
        <f>$R$595</f>
        <v>0</v>
      </c>
    </row>
    <row r="376" spans="1:34" x14ac:dyDescent="0.2">
      <c r="A376" s="23"/>
      <c r="B376" s="193"/>
      <c r="C376" s="193"/>
      <c r="D376" s="193"/>
      <c r="E376" s="193"/>
      <c r="F376" s="193"/>
      <c r="G376" s="193"/>
      <c r="H376" s="193"/>
      <c r="I376" s="193"/>
      <c r="J376" s="193"/>
      <c r="K376" s="193"/>
      <c r="M376" s="309"/>
      <c r="N376" s="309"/>
      <c r="O376" s="309"/>
      <c r="P376" s="18"/>
      <c r="Q376" s="19"/>
      <c r="R376" s="19"/>
      <c r="S376" s="20"/>
      <c r="AF376">
        <v>355</v>
      </c>
      <c r="AG376" s="55" t="s">
        <v>21</v>
      </c>
      <c r="AH376" s="126">
        <f>$N$603</f>
        <v>0</v>
      </c>
    </row>
    <row r="377" spans="1:34" ht="24.75" customHeight="1" x14ac:dyDescent="0.2">
      <c r="C377" s="192" t="s">
        <v>745</v>
      </c>
      <c r="D377" s="193"/>
      <c r="E377" s="193"/>
      <c r="F377" s="193"/>
      <c r="G377" s="193"/>
      <c r="H377" s="193"/>
      <c r="I377" s="193"/>
      <c r="J377" s="164" t="s">
        <v>185</v>
      </c>
      <c r="K377" s="164" t="s">
        <v>186</v>
      </c>
      <c r="M377" s="55" t="s">
        <v>818</v>
      </c>
      <c r="N377" s="166">
        <v>2</v>
      </c>
      <c r="P377" s="19"/>
      <c r="Q377" s="19"/>
      <c r="R377" s="19"/>
      <c r="S377" s="20"/>
      <c r="U377" s="17"/>
      <c r="V377" s="17"/>
      <c r="W377" s="17"/>
      <c r="AF377">
        <v>356</v>
      </c>
      <c r="AG377" s="55" t="s">
        <v>22</v>
      </c>
      <c r="AH377" s="127">
        <f>$O$603</f>
        <v>55</v>
      </c>
    </row>
    <row r="378" spans="1:34" ht="24.75" customHeight="1" x14ac:dyDescent="0.2">
      <c r="C378" s="192" t="s">
        <v>719</v>
      </c>
      <c r="D378" s="193"/>
      <c r="E378" s="193"/>
      <c r="F378" s="193"/>
      <c r="G378" s="193"/>
      <c r="H378" s="193"/>
      <c r="I378" s="193"/>
      <c r="J378" s="164" t="s">
        <v>185</v>
      </c>
      <c r="K378" s="164" t="s">
        <v>186</v>
      </c>
      <c r="M378" s="55" t="s">
        <v>819</v>
      </c>
      <c r="N378" s="166">
        <v>1</v>
      </c>
      <c r="AF378">
        <v>357</v>
      </c>
      <c r="AG378" s="55" t="s">
        <v>23</v>
      </c>
      <c r="AH378" s="126">
        <f>$P$603</f>
        <v>95</v>
      </c>
    </row>
    <row r="379" spans="1:34" ht="24.75" customHeight="1" x14ac:dyDescent="0.2">
      <c r="C379" s="192" t="s">
        <v>720</v>
      </c>
      <c r="D379" s="193"/>
      <c r="E379" s="193"/>
      <c r="F379" s="193"/>
      <c r="G379" s="193"/>
      <c r="H379" s="193"/>
      <c r="I379" s="193"/>
      <c r="J379" s="164" t="s">
        <v>185</v>
      </c>
      <c r="K379" s="164" t="s">
        <v>186</v>
      </c>
      <c r="M379" s="55" t="s">
        <v>820</v>
      </c>
      <c r="N379" s="166">
        <v>1</v>
      </c>
      <c r="AF379">
        <v>358</v>
      </c>
      <c r="AG379" s="55" t="s">
        <v>24</v>
      </c>
      <c r="AH379" s="127">
        <f>$Q$603</f>
        <v>162</v>
      </c>
    </row>
    <row r="380" spans="1:34" x14ac:dyDescent="0.2">
      <c r="C380"/>
      <c r="D380"/>
      <c r="E380"/>
      <c r="F380"/>
      <c r="G380"/>
      <c r="H380"/>
      <c r="I380"/>
      <c r="J380"/>
      <c r="K380"/>
      <c r="L380"/>
      <c r="M380" s="45"/>
      <c r="N380"/>
      <c r="AF380">
        <v>359</v>
      </c>
      <c r="AG380" s="55" t="s">
        <v>25</v>
      </c>
      <c r="AH380" s="126">
        <f>$N$604</f>
        <v>0</v>
      </c>
    </row>
    <row r="381" spans="1:34" ht="15" x14ac:dyDescent="0.25">
      <c r="A381" s="23" t="s">
        <v>224</v>
      </c>
      <c r="B381" s="21" t="s">
        <v>382</v>
      </c>
      <c r="M381" s="55" t="s">
        <v>224</v>
      </c>
      <c r="N381" s="42">
        <v>2</v>
      </c>
      <c r="O381" s="19"/>
      <c r="AF381">
        <v>360</v>
      </c>
      <c r="AG381" s="55" t="s">
        <v>26</v>
      </c>
      <c r="AH381" s="127">
        <f>$O$604</f>
        <v>57</v>
      </c>
    </row>
    <row r="382" spans="1:34" x14ac:dyDescent="0.2">
      <c r="C382" s="33" t="s">
        <v>722</v>
      </c>
      <c r="M382" s="45"/>
      <c r="N382"/>
      <c r="AF382">
        <v>361</v>
      </c>
      <c r="AG382" s="55" t="s">
        <v>27</v>
      </c>
      <c r="AH382" s="126">
        <f>$P$604</f>
        <v>103</v>
      </c>
    </row>
    <row r="383" spans="1:34" ht="18.75" customHeight="1" x14ac:dyDescent="0.2">
      <c r="C383" s="192" t="s">
        <v>723</v>
      </c>
      <c r="D383" s="193"/>
      <c r="E383" s="193"/>
      <c r="F383" s="193"/>
      <c r="G383" s="193"/>
      <c r="H383" s="193"/>
      <c r="I383" s="193"/>
      <c r="J383" s="193"/>
      <c r="K383" s="193"/>
      <c r="M383" s="45"/>
      <c r="N383"/>
      <c r="AF383">
        <v>362</v>
      </c>
      <c r="AG383" s="55" t="s">
        <v>28</v>
      </c>
      <c r="AH383" s="127">
        <f>$Q$604</f>
        <v>152</v>
      </c>
    </row>
    <row r="384" spans="1:34" ht="27.75" customHeight="1" x14ac:dyDescent="0.2">
      <c r="C384" s="192" t="s">
        <v>210</v>
      </c>
      <c r="D384" s="193"/>
      <c r="E384" s="193"/>
      <c r="F384" s="193"/>
      <c r="G384" s="193"/>
      <c r="H384" s="193"/>
      <c r="I384" s="193"/>
      <c r="J384" s="193"/>
      <c r="K384" s="193"/>
      <c r="M384" s="45"/>
      <c r="N384"/>
      <c r="AF384">
        <v>363</v>
      </c>
      <c r="AG384" s="94" t="s">
        <v>1129</v>
      </c>
      <c r="AH384" s="127">
        <f>$S$608</f>
        <v>0</v>
      </c>
    </row>
    <row r="385" spans="1:34" ht="15.75" customHeight="1" x14ac:dyDescent="0.2">
      <c r="AF385">
        <v>364</v>
      </c>
      <c r="AG385" s="94" t="s">
        <v>1124</v>
      </c>
      <c r="AH385" s="126">
        <f>$N$608</f>
        <v>0</v>
      </c>
    </row>
    <row r="386" spans="1:34" ht="13.5" customHeight="1" x14ac:dyDescent="0.2">
      <c r="A386" s="21" t="s">
        <v>225</v>
      </c>
      <c r="B386" s="221" t="s">
        <v>173</v>
      </c>
      <c r="C386" s="219"/>
      <c r="D386" s="219"/>
      <c r="E386" s="219"/>
      <c r="F386" s="219"/>
      <c r="G386" s="219"/>
      <c r="H386" s="219"/>
      <c r="I386" s="219"/>
      <c r="J386" s="219"/>
      <c r="K386" s="219"/>
      <c r="N386" s="217" t="s">
        <v>932</v>
      </c>
      <c r="O386" s="217" t="s">
        <v>933</v>
      </c>
      <c r="P386" s="313" t="s">
        <v>967</v>
      </c>
      <c r="Q386"/>
      <c r="AF386">
        <v>365</v>
      </c>
      <c r="AG386" s="94" t="s">
        <v>1125</v>
      </c>
      <c r="AH386" s="127">
        <f>$O$608</f>
        <v>33</v>
      </c>
    </row>
    <row r="387" spans="1:34" ht="13.5" customHeight="1" x14ac:dyDescent="0.2">
      <c r="A387" s="21"/>
      <c r="B387" s="219"/>
      <c r="C387" s="219"/>
      <c r="D387" s="219"/>
      <c r="E387" s="219"/>
      <c r="F387" s="219"/>
      <c r="G387" s="219"/>
      <c r="H387" s="219"/>
      <c r="I387" s="219"/>
      <c r="J387" s="219"/>
      <c r="K387" s="219"/>
      <c r="M387" s="123"/>
      <c r="N387" s="224"/>
      <c r="O387" s="224"/>
      <c r="P387" s="313"/>
      <c r="Q387"/>
      <c r="AF387">
        <v>366</v>
      </c>
      <c r="AG387" s="94" t="s">
        <v>1126</v>
      </c>
      <c r="AH387" s="126">
        <f>$P$608</f>
        <v>35</v>
      </c>
    </row>
    <row r="388" spans="1:34" x14ac:dyDescent="0.2">
      <c r="C388" s="267" t="s">
        <v>163</v>
      </c>
      <c r="D388" s="314"/>
      <c r="E388" s="314"/>
      <c r="F388" s="314"/>
      <c r="G388" s="314"/>
      <c r="H388" s="314"/>
      <c r="I388" s="314"/>
      <c r="J388" s="314"/>
      <c r="K388" s="314"/>
      <c r="L388" s="28"/>
      <c r="M388" s="55" t="s">
        <v>114</v>
      </c>
      <c r="N388" s="42">
        <v>6</v>
      </c>
      <c r="O388" s="42"/>
      <c r="P388" s="48">
        <f>N388+O388</f>
        <v>6</v>
      </c>
      <c r="Q388"/>
      <c r="AF388">
        <v>367</v>
      </c>
      <c r="AG388" s="94" t="s">
        <v>1127</v>
      </c>
      <c r="AH388" s="127">
        <f>$Q$608</f>
        <v>53</v>
      </c>
    </row>
    <row r="389" spans="1:34" x14ac:dyDescent="0.2">
      <c r="C389" s="267" t="s">
        <v>164</v>
      </c>
      <c r="D389" s="248"/>
      <c r="E389" s="248"/>
      <c r="F389" s="248"/>
      <c r="G389" s="248"/>
      <c r="H389" s="248"/>
      <c r="I389" s="248"/>
      <c r="J389" s="248"/>
      <c r="K389" s="248"/>
      <c r="L389" s="28"/>
      <c r="M389" s="55" t="s">
        <v>115</v>
      </c>
      <c r="N389" s="42">
        <v>14</v>
      </c>
      <c r="O389" s="42"/>
      <c r="P389" s="48">
        <f>N389+O389</f>
        <v>14</v>
      </c>
      <c r="Q389"/>
      <c r="AF389">
        <v>368</v>
      </c>
      <c r="AG389" s="94" t="s">
        <v>1128</v>
      </c>
      <c r="AH389" s="126">
        <f>$R$608</f>
        <v>42</v>
      </c>
    </row>
    <row r="390" spans="1:34" ht="12.75" customHeight="1" x14ac:dyDescent="0.2">
      <c r="C390" s="267" t="s">
        <v>165</v>
      </c>
      <c r="D390" s="248"/>
      <c r="E390" s="248"/>
      <c r="F390" s="248"/>
      <c r="G390" s="248"/>
      <c r="H390" s="248"/>
      <c r="I390" s="248"/>
      <c r="J390" s="248"/>
      <c r="K390" s="248"/>
      <c r="L390" s="28"/>
      <c r="M390" s="55" t="s">
        <v>116</v>
      </c>
      <c r="N390" s="42">
        <v>18</v>
      </c>
      <c r="O390" s="42"/>
      <c r="P390" s="48">
        <f>N390+O390</f>
        <v>18</v>
      </c>
      <c r="Q390"/>
      <c r="AF390">
        <v>369</v>
      </c>
      <c r="AG390" s="94" t="s">
        <v>1135</v>
      </c>
      <c r="AH390" s="127">
        <f>$S$609</f>
        <v>0</v>
      </c>
    </row>
    <row r="391" spans="1:34" x14ac:dyDescent="0.2">
      <c r="C391" s="267" t="s">
        <v>166</v>
      </c>
      <c r="D391" s="248"/>
      <c r="E391" s="248"/>
      <c r="F391" s="248"/>
      <c r="G391" s="248"/>
      <c r="H391" s="248"/>
      <c r="I391" s="248"/>
      <c r="J391" s="248"/>
      <c r="K391" s="248"/>
      <c r="L391" s="28"/>
      <c r="M391" s="55" t="s">
        <v>117</v>
      </c>
      <c r="N391" s="42">
        <v>34</v>
      </c>
      <c r="O391" s="42"/>
      <c r="P391" s="48">
        <f>N391+O391</f>
        <v>34</v>
      </c>
      <c r="Q391"/>
      <c r="AF391">
        <v>370</v>
      </c>
      <c r="AG391" s="94" t="s">
        <v>1130</v>
      </c>
      <c r="AH391" s="126">
        <f>$N$609</f>
        <v>0</v>
      </c>
    </row>
    <row r="392" spans="1:34" ht="13.5" x14ac:dyDescent="0.2">
      <c r="B392" s="37"/>
      <c r="C392" s="312" t="s">
        <v>199</v>
      </c>
      <c r="D392" s="207"/>
      <c r="E392" s="207"/>
      <c r="F392" s="207"/>
      <c r="G392" s="207"/>
      <c r="H392" s="207"/>
      <c r="I392" s="207"/>
      <c r="J392" s="207"/>
      <c r="K392" s="207"/>
      <c r="L392" s="28"/>
      <c r="M392" s="55" t="s">
        <v>225</v>
      </c>
      <c r="N392" s="66">
        <f>SUM(N388:N391)</f>
        <v>72</v>
      </c>
      <c r="O392" s="66">
        <f>SUM(O388:O390)</f>
        <v>0</v>
      </c>
      <c r="P392" s="66">
        <f>SUM(P388:P390)</f>
        <v>38</v>
      </c>
      <c r="AF392">
        <v>371</v>
      </c>
      <c r="AG392" s="94" t="s">
        <v>1131</v>
      </c>
      <c r="AH392" s="127">
        <f>$O$609</f>
        <v>0</v>
      </c>
    </row>
    <row r="393" spans="1:34" ht="14.25" customHeight="1" x14ac:dyDescent="0.2">
      <c r="AF393">
        <v>372</v>
      </c>
      <c r="AG393" s="94" t="s">
        <v>1132</v>
      </c>
      <c r="AH393" s="126">
        <f>$P$609</f>
        <v>0</v>
      </c>
    </row>
    <row r="394" spans="1:34" ht="14.25" x14ac:dyDescent="0.2">
      <c r="A394" s="21" t="s">
        <v>230</v>
      </c>
      <c r="B394" s="221" t="s">
        <v>714</v>
      </c>
      <c r="C394" s="219"/>
      <c r="D394" s="219"/>
      <c r="E394" s="219"/>
      <c r="F394" s="219"/>
      <c r="G394" s="219"/>
      <c r="H394" s="219"/>
      <c r="I394" s="219"/>
      <c r="J394" s="219"/>
      <c r="K394" s="219"/>
      <c r="N394" s="217" t="s">
        <v>932</v>
      </c>
      <c r="O394" s="217" t="s">
        <v>933</v>
      </c>
      <c r="AF394">
        <v>373</v>
      </c>
      <c r="AG394" s="94" t="s">
        <v>1133</v>
      </c>
      <c r="AH394" s="127">
        <f>$Q$609</f>
        <v>0</v>
      </c>
    </row>
    <row r="395" spans="1:34" ht="12.75" customHeight="1" x14ac:dyDescent="0.2">
      <c r="A395" s="21"/>
      <c r="B395" s="219"/>
      <c r="C395" s="219"/>
      <c r="D395" s="219"/>
      <c r="E395" s="219"/>
      <c r="F395" s="219"/>
      <c r="G395" s="219"/>
      <c r="H395" s="219"/>
      <c r="I395" s="219"/>
      <c r="J395" s="219"/>
      <c r="K395" s="219"/>
      <c r="M395" s="123"/>
      <c r="N395" s="224"/>
      <c r="O395" s="224"/>
      <c r="AF395">
        <v>374</v>
      </c>
      <c r="AG395" s="94" t="s">
        <v>1134</v>
      </c>
      <c r="AH395" s="126">
        <f>$R$609</f>
        <v>0</v>
      </c>
    </row>
    <row r="396" spans="1:34" ht="12.75" customHeight="1" x14ac:dyDescent="0.2">
      <c r="C396" s="267" t="s">
        <v>246</v>
      </c>
      <c r="D396" s="207"/>
      <c r="E396" s="207"/>
      <c r="F396" s="207"/>
      <c r="G396" s="207"/>
      <c r="H396" s="207"/>
      <c r="I396" s="207"/>
      <c r="J396" s="207"/>
      <c r="K396" s="207"/>
      <c r="L396" s="28"/>
      <c r="M396" s="123" t="s">
        <v>230</v>
      </c>
      <c r="N396" s="42">
        <v>1</v>
      </c>
      <c r="O396" s="42"/>
      <c r="P396"/>
      <c r="Q396"/>
      <c r="R396"/>
      <c r="AF396">
        <v>375</v>
      </c>
      <c r="AG396" s="94" t="s">
        <v>1141</v>
      </c>
      <c r="AH396" s="127">
        <f>$S$610</f>
        <v>0</v>
      </c>
    </row>
    <row r="397" spans="1:34" x14ac:dyDescent="0.2">
      <c r="C397" s="267" t="s">
        <v>247</v>
      </c>
      <c r="D397" s="207"/>
      <c r="E397" s="207"/>
      <c r="F397" s="207"/>
      <c r="G397" s="207"/>
      <c r="H397" s="207"/>
      <c r="I397" s="207"/>
      <c r="J397" s="207"/>
      <c r="K397" s="207"/>
      <c r="L397" s="28"/>
      <c r="M397" s="45"/>
      <c r="N397"/>
      <c r="O397"/>
      <c r="P397"/>
      <c r="Q397"/>
      <c r="R397"/>
      <c r="AF397">
        <v>376</v>
      </c>
      <c r="AG397" s="94" t="s">
        <v>1136</v>
      </c>
      <c r="AH397" s="126">
        <f>$N$610</f>
        <v>0</v>
      </c>
    </row>
    <row r="398" spans="1:34" x14ac:dyDescent="0.2">
      <c r="C398" s="267" t="s">
        <v>248</v>
      </c>
      <c r="D398" s="207"/>
      <c r="E398" s="207"/>
      <c r="F398" s="207"/>
      <c r="G398" s="207"/>
      <c r="H398" s="207"/>
      <c r="I398" s="207"/>
      <c r="J398" s="207"/>
      <c r="K398" s="207"/>
      <c r="L398" s="28"/>
      <c r="M398" s="45"/>
      <c r="N398"/>
      <c r="O398"/>
      <c r="P398"/>
      <c r="Q398"/>
      <c r="R398"/>
      <c r="AF398">
        <v>377</v>
      </c>
      <c r="AG398" s="94" t="s">
        <v>1137</v>
      </c>
      <c r="AH398" s="127">
        <f>$O$610</f>
        <v>0</v>
      </c>
    </row>
    <row r="399" spans="1:34" ht="13.5" customHeight="1" x14ac:dyDescent="0.2">
      <c r="C399" s="267" t="s">
        <v>249</v>
      </c>
      <c r="D399" s="207"/>
      <c r="E399" s="207"/>
      <c r="F399" s="207"/>
      <c r="G399" s="207"/>
      <c r="H399" s="207"/>
      <c r="I399" s="207"/>
      <c r="J399" s="207"/>
      <c r="K399" s="207"/>
      <c r="L399" s="28"/>
      <c r="M399" s="45"/>
      <c r="N399"/>
      <c r="O399"/>
      <c r="P399" s="124"/>
      <c r="Q399"/>
      <c r="R399"/>
      <c r="AF399">
        <v>378</v>
      </c>
      <c r="AG399" s="94" t="s">
        <v>1138</v>
      </c>
      <c r="AH399" s="126">
        <f>$P$610</f>
        <v>0</v>
      </c>
    </row>
    <row r="400" spans="1:34" x14ac:dyDescent="0.2">
      <c r="C400" s="267" t="s">
        <v>250</v>
      </c>
      <c r="D400" s="207"/>
      <c r="E400" s="207"/>
      <c r="F400" s="207"/>
      <c r="G400" s="207"/>
      <c r="H400" s="207"/>
      <c r="I400" s="207"/>
      <c r="J400" s="207"/>
      <c r="K400" s="207"/>
      <c r="L400" s="28"/>
      <c r="M400" s="45"/>
      <c r="N400"/>
      <c r="O400"/>
      <c r="P400" s="124"/>
      <c r="Q400"/>
      <c r="R400"/>
      <c r="AF400">
        <v>379</v>
      </c>
      <c r="AG400" s="94" t="s">
        <v>1139</v>
      </c>
      <c r="AH400" s="127">
        <f>$Q$610</f>
        <v>0</v>
      </c>
    </row>
    <row r="401" spans="1:34" ht="14.25" customHeight="1" x14ac:dyDescent="0.2">
      <c r="AF401">
        <v>380</v>
      </c>
      <c r="AG401" s="94" t="s">
        <v>1140</v>
      </c>
      <c r="AH401" s="126">
        <f>$R$610</f>
        <v>0</v>
      </c>
    </row>
    <row r="402" spans="1:34" ht="14.25" x14ac:dyDescent="0.2">
      <c r="A402" s="21" t="s">
        <v>232</v>
      </c>
      <c r="B402" s="221" t="s">
        <v>174</v>
      </c>
      <c r="C402" s="219"/>
      <c r="D402" s="219"/>
      <c r="E402" s="219"/>
      <c r="F402" s="219"/>
      <c r="G402" s="219"/>
      <c r="H402" s="219"/>
      <c r="I402" s="219"/>
      <c r="J402" s="219"/>
      <c r="K402" s="219"/>
      <c r="M402" s="18"/>
      <c r="N402" s="19"/>
      <c r="O402" s="19"/>
      <c r="AF402">
        <v>381</v>
      </c>
      <c r="AG402" s="55" t="s">
        <v>1147</v>
      </c>
      <c r="AH402" s="127">
        <f>$S$614</f>
        <v>0</v>
      </c>
    </row>
    <row r="403" spans="1:34" ht="14.25" customHeight="1" thickBot="1" x14ac:dyDescent="0.3">
      <c r="A403" s="98"/>
      <c r="B403" s="219"/>
      <c r="C403" s="219"/>
      <c r="D403" s="219"/>
      <c r="E403" s="219"/>
      <c r="F403" s="219"/>
      <c r="G403" s="219"/>
      <c r="H403" s="219"/>
      <c r="I403" s="219"/>
      <c r="J403" s="219"/>
      <c r="K403" s="219"/>
      <c r="M403" s="157"/>
      <c r="N403" s="19"/>
      <c r="O403" s="19"/>
      <c r="AF403">
        <v>382</v>
      </c>
      <c r="AG403" s="55" t="s">
        <v>1142</v>
      </c>
      <c r="AH403" s="126">
        <f>$N$614</f>
        <v>0</v>
      </c>
    </row>
    <row r="404" spans="1:34" ht="12.75" customHeight="1" x14ac:dyDescent="0.25">
      <c r="A404" s="98"/>
      <c r="C404" s="36" t="s">
        <v>553</v>
      </c>
      <c r="M404" s="55" t="s">
        <v>232</v>
      </c>
      <c r="N404" s="52">
        <v>2</v>
      </c>
      <c r="AF404">
        <v>383</v>
      </c>
      <c r="AG404" s="55" t="s">
        <v>1143</v>
      </c>
      <c r="AH404" s="127">
        <f>$O$614</f>
        <v>0</v>
      </c>
    </row>
    <row r="405" spans="1:34" ht="16.5" customHeight="1" x14ac:dyDescent="0.25">
      <c r="A405" s="98"/>
      <c r="C405" s="36" t="s">
        <v>1054</v>
      </c>
      <c r="AF405">
        <v>384</v>
      </c>
      <c r="AG405" s="55" t="s">
        <v>1144</v>
      </c>
      <c r="AH405" s="126">
        <f>$P$614</f>
        <v>0</v>
      </c>
    </row>
    <row r="406" spans="1:34" ht="12.75" customHeight="1" x14ac:dyDescent="0.25">
      <c r="A406" s="98"/>
      <c r="C406" s="36" t="s">
        <v>1055</v>
      </c>
      <c r="AF406">
        <v>385</v>
      </c>
      <c r="AG406" s="55" t="s">
        <v>1145</v>
      </c>
      <c r="AH406" s="127">
        <f>$Q$614</f>
        <v>0</v>
      </c>
    </row>
    <row r="407" spans="1:34" ht="14.25" customHeight="1" x14ac:dyDescent="0.25">
      <c r="A407" s="98"/>
      <c r="C407" s="36"/>
      <c r="AF407">
        <v>386</v>
      </c>
      <c r="AG407" s="55" t="s">
        <v>1146</v>
      </c>
      <c r="AH407" s="126">
        <f>$R$614</f>
        <v>0</v>
      </c>
    </row>
    <row r="408" spans="1:34" ht="14.25" x14ac:dyDescent="0.2">
      <c r="A408" s="21" t="s">
        <v>240</v>
      </c>
      <c r="B408" s="264" t="s">
        <v>167</v>
      </c>
      <c r="C408" s="207"/>
      <c r="D408" s="207"/>
      <c r="E408" s="207"/>
      <c r="F408" s="207"/>
      <c r="G408" s="207"/>
      <c r="H408" s="207"/>
      <c r="I408" s="23" t="s">
        <v>921</v>
      </c>
      <c r="J408" s="23" t="s">
        <v>922</v>
      </c>
      <c r="M408" s="55" t="s">
        <v>240</v>
      </c>
      <c r="N408" s="42">
        <v>1</v>
      </c>
      <c r="AF408">
        <v>387</v>
      </c>
      <c r="AG408" s="55" t="s">
        <v>1148</v>
      </c>
      <c r="AH408" s="126">
        <f>$N$619</f>
        <v>39</v>
      </c>
    </row>
    <row r="409" spans="1:34" ht="14.25" customHeight="1" x14ac:dyDescent="0.25">
      <c r="A409" s="98"/>
      <c r="AF409">
        <v>388</v>
      </c>
      <c r="AG409" s="55" t="s">
        <v>1149</v>
      </c>
      <c r="AH409" s="126">
        <f>$N$620</f>
        <v>31</v>
      </c>
    </row>
    <row r="410" spans="1:34" ht="14.25" x14ac:dyDescent="0.2">
      <c r="A410" s="21" t="s">
        <v>789</v>
      </c>
      <c r="B410" s="221" t="s">
        <v>175</v>
      </c>
      <c r="C410" s="219"/>
      <c r="D410" s="219"/>
      <c r="E410" s="219"/>
      <c r="F410" s="219"/>
      <c r="G410" s="219"/>
      <c r="H410" s="219"/>
      <c r="I410" s="219"/>
      <c r="J410" s="219"/>
      <c r="K410" s="219"/>
      <c r="M410" s="308" t="s">
        <v>1305</v>
      </c>
      <c r="N410" s="309"/>
      <c r="O410" s="309"/>
      <c r="AF410">
        <v>389</v>
      </c>
      <c r="AG410" s="55" t="s">
        <v>1150</v>
      </c>
      <c r="AH410" s="126">
        <f>$N$621</f>
        <v>0</v>
      </c>
    </row>
    <row r="411" spans="1:34" x14ac:dyDescent="0.2">
      <c r="B411" s="219"/>
      <c r="C411" s="219"/>
      <c r="D411" s="219"/>
      <c r="E411" s="219"/>
      <c r="F411" s="219"/>
      <c r="G411" s="219"/>
      <c r="H411" s="219"/>
      <c r="I411" s="219"/>
      <c r="J411" s="219"/>
      <c r="K411" s="219"/>
      <c r="M411" s="309"/>
      <c r="N411" s="309"/>
      <c r="O411" s="309"/>
      <c r="AF411">
        <v>390</v>
      </c>
      <c r="AG411" s="55" t="s">
        <v>1151</v>
      </c>
      <c r="AH411" s="126">
        <f>$N$622</f>
        <v>0</v>
      </c>
    </row>
    <row r="412" spans="1:34" x14ac:dyDescent="0.2">
      <c r="C412" s="23" t="s">
        <v>215</v>
      </c>
      <c r="J412" s="164" t="s">
        <v>185</v>
      </c>
      <c r="K412" s="164" t="s">
        <v>186</v>
      </c>
      <c r="M412" s="55" t="s">
        <v>790</v>
      </c>
      <c r="N412" s="166">
        <v>2</v>
      </c>
      <c r="AF412">
        <v>391</v>
      </c>
      <c r="AG412" s="55" t="s">
        <v>1293</v>
      </c>
      <c r="AH412" s="126">
        <f>$N$623</f>
        <v>0</v>
      </c>
    </row>
    <row r="413" spans="1:34" x14ac:dyDescent="0.2">
      <c r="C413" s="23" t="s">
        <v>216</v>
      </c>
      <c r="J413" s="164" t="s">
        <v>185</v>
      </c>
      <c r="K413" s="164" t="s">
        <v>186</v>
      </c>
      <c r="M413" s="55" t="s">
        <v>791</v>
      </c>
      <c r="N413" s="166">
        <v>1</v>
      </c>
      <c r="AF413">
        <v>392</v>
      </c>
      <c r="AG413" s="55" t="s">
        <v>1152</v>
      </c>
      <c r="AH413" s="127">
        <f>$O$619</f>
        <v>0</v>
      </c>
    </row>
    <row r="414" spans="1:34" x14ac:dyDescent="0.2">
      <c r="C414" s="23" t="s">
        <v>217</v>
      </c>
      <c r="J414" s="164" t="s">
        <v>185</v>
      </c>
      <c r="K414" s="164" t="s">
        <v>186</v>
      </c>
      <c r="M414" s="55" t="s">
        <v>792</v>
      </c>
      <c r="N414" s="166">
        <v>2</v>
      </c>
      <c r="AF414">
        <v>393</v>
      </c>
      <c r="AG414" s="55" t="s">
        <v>1153</v>
      </c>
      <c r="AH414" s="127">
        <f>$O$620</f>
        <v>0</v>
      </c>
    </row>
    <row r="415" spans="1:34" ht="14.25" customHeight="1" x14ac:dyDescent="0.2">
      <c r="C415" s="23"/>
      <c r="M415" s="55"/>
      <c r="AF415">
        <v>394</v>
      </c>
      <c r="AG415" s="55" t="s">
        <v>1154</v>
      </c>
      <c r="AH415" s="127">
        <f>$O$621</f>
        <v>0</v>
      </c>
    </row>
    <row r="416" spans="1:34" ht="20.25" x14ac:dyDescent="0.2">
      <c r="A416" s="233" t="s">
        <v>209</v>
      </c>
      <c r="B416" s="234"/>
      <c r="C416" s="234"/>
      <c r="D416" s="234"/>
      <c r="E416" s="234"/>
      <c r="F416" s="234"/>
      <c r="G416" s="234"/>
      <c r="H416" s="234"/>
      <c r="I416" s="234"/>
      <c r="J416" s="234"/>
      <c r="K416" s="235"/>
      <c r="L416" s="1"/>
      <c r="AF416">
        <v>395</v>
      </c>
      <c r="AG416" s="55" t="s">
        <v>1155</v>
      </c>
      <c r="AH416" s="127">
        <f>$O$622</f>
        <v>0</v>
      </c>
    </row>
    <row r="417" spans="1:34" ht="14.25" customHeight="1" x14ac:dyDescent="0.2">
      <c r="A417" s="101"/>
      <c r="B417" s="100"/>
      <c r="C417" s="100"/>
      <c r="D417" s="100"/>
      <c r="E417" s="100"/>
      <c r="F417" s="100"/>
      <c r="G417" s="100"/>
      <c r="H417" s="100"/>
      <c r="I417" s="100"/>
      <c r="J417" s="100"/>
      <c r="K417" s="100"/>
      <c r="L417" s="1"/>
      <c r="AF417">
        <v>396</v>
      </c>
      <c r="AG417" s="55" t="s">
        <v>1294</v>
      </c>
      <c r="AH417" s="127">
        <f>$O$623</f>
        <v>0</v>
      </c>
    </row>
    <row r="418" spans="1:34" x14ac:dyDescent="0.2">
      <c r="C418" s="33"/>
      <c r="D418" s="54"/>
      <c r="E418" s="54"/>
      <c r="F418" s="54"/>
      <c r="G418" s="54"/>
      <c r="H418" s="54"/>
      <c r="I418" s="54"/>
      <c r="J418" s="54"/>
      <c r="K418" s="54"/>
      <c r="M418" s="44"/>
      <c r="N418"/>
      <c r="O418"/>
      <c r="P418" s="124"/>
      <c r="AF418">
        <v>397</v>
      </c>
      <c r="AG418" t="s">
        <v>1156</v>
      </c>
      <c r="AH418" s="126">
        <f>$N$630</f>
        <v>0</v>
      </c>
    </row>
    <row r="419" spans="1:34" ht="18.75" x14ac:dyDescent="0.3">
      <c r="A419" s="188" t="s">
        <v>1048</v>
      </c>
      <c r="B419" s="189"/>
      <c r="C419" s="189"/>
      <c r="D419" s="189"/>
      <c r="E419" s="189"/>
      <c r="F419" s="189"/>
      <c r="G419" s="189"/>
      <c r="H419" s="189"/>
      <c r="I419" s="189"/>
      <c r="J419" s="189"/>
      <c r="K419" s="190"/>
      <c r="M419" s="44"/>
      <c r="N419"/>
      <c r="O419"/>
      <c r="P419" s="124"/>
      <c r="AF419">
        <v>398</v>
      </c>
      <c r="AG419" t="s">
        <v>1157</v>
      </c>
      <c r="AH419" s="127">
        <f>$O$630</f>
        <v>5</v>
      </c>
    </row>
    <row r="420" spans="1:34" x14ac:dyDescent="0.2">
      <c r="C420" s="33"/>
      <c r="D420" s="54"/>
      <c r="E420" s="54"/>
      <c r="F420" s="54"/>
      <c r="G420" s="54"/>
      <c r="H420" s="54"/>
      <c r="I420" s="54"/>
      <c r="J420" s="54"/>
      <c r="K420" s="54"/>
      <c r="M420" s="44"/>
      <c r="N420"/>
      <c r="O420"/>
      <c r="P420" s="124"/>
      <c r="AF420">
        <v>399</v>
      </c>
      <c r="AG420" t="s">
        <v>1158</v>
      </c>
      <c r="AH420" s="126">
        <f>$P$630</f>
        <v>3</v>
      </c>
    </row>
    <row r="421" spans="1:34" ht="14.25" x14ac:dyDescent="0.2">
      <c r="A421" s="21" t="s">
        <v>793</v>
      </c>
      <c r="B421" s="315" t="s">
        <v>408</v>
      </c>
      <c r="C421" s="316"/>
      <c r="D421" s="316"/>
      <c r="E421" s="316"/>
      <c r="F421" s="316"/>
      <c r="G421" s="316"/>
      <c r="H421" s="316"/>
      <c r="I421" s="316"/>
      <c r="J421" s="316"/>
      <c r="K421" s="316"/>
      <c r="M421" s="55"/>
      <c r="N421" s="281" t="s">
        <v>118</v>
      </c>
      <c r="O421" s="19" t="s">
        <v>257</v>
      </c>
      <c r="AF421">
        <v>400</v>
      </c>
      <c r="AG421" t="s">
        <v>1159</v>
      </c>
      <c r="AH421" s="127">
        <f>$Q$630</f>
        <v>12</v>
      </c>
    </row>
    <row r="422" spans="1:34" ht="15" thickBot="1" x14ac:dyDescent="0.25">
      <c r="A422" s="21"/>
      <c r="B422" s="316"/>
      <c r="C422" s="316"/>
      <c r="D422" s="316"/>
      <c r="E422" s="316"/>
      <c r="F422" s="316"/>
      <c r="G422" s="316"/>
      <c r="H422" s="316"/>
      <c r="I422" s="316"/>
      <c r="J422" s="316"/>
      <c r="K422" s="316"/>
      <c r="M422" s="55"/>
      <c r="N422" s="282"/>
      <c r="AF422">
        <v>401</v>
      </c>
      <c r="AG422" t="s">
        <v>1160</v>
      </c>
      <c r="AH422" s="126">
        <f>$R$630</f>
        <v>11</v>
      </c>
    </row>
    <row r="423" spans="1:34" x14ac:dyDescent="0.2">
      <c r="C423" s="226" t="s">
        <v>119</v>
      </c>
      <c r="D423" s="207"/>
      <c r="E423" s="207"/>
      <c r="F423" s="207"/>
      <c r="G423" s="207"/>
      <c r="H423" s="207"/>
      <c r="I423" s="207"/>
      <c r="J423" s="207"/>
      <c r="K423" s="207"/>
      <c r="L423" s="317"/>
      <c r="M423" s="155" t="s">
        <v>551</v>
      </c>
      <c r="N423" s="116">
        <v>0</v>
      </c>
      <c r="O423" s="132">
        <f t="shared" ref="O423:O428" si="2">IF(N$429=0,0,N423/N$429)</f>
        <v>0</v>
      </c>
      <c r="AF423">
        <v>402</v>
      </c>
      <c r="AG423" t="s">
        <v>1161</v>
      </c>
      <c r="AH423" s="127">
        <f>$S$630</f>
        <v>8</v>
      </c>
    </row>
    <row r="424" spans="1:34" x14ac:dyDescent="0.2">
      <c r="C424" s="194" t="s">
        <v>120</v>
      </c>
      <c r="D424" s="195"/>
      <c r="E424" s="195"/>
      <c r="F424" s="195"/>
      <c r="G424" s="195"/>
      <c r="H424" s="195"/>
      <c r="I424" s="195"/>
      <c r="J424" s="195"/>
      <c r="K424" s="195"/>
      <c r="L424" s="14"/>
      <c r="M424" s="147" t="s">
        <v>552</v>
      </c>
      <c r="N424" s="53">
        <v>13</v>
      </c>
      <c r="O424" s="132">
        <f t="shared" si="2"/>
        <v>0.56521739130434778</v>
      </c>
      <c r="AF424">
        <v>403</v>
      </c>
      <c r="AG424" t="s">
        <v>1162</v>
      </c>
      <c r="AH424" s="126">
        <f>$N$631</f>
        <v>6</v>
      </c>
    </row>
    <row r="425" spans="1:34" x14ac:dyDescent="0.2">
      <c r="C425" s="194" t="s">
        <v>121</v>
      </c>
      <c r="D425" s="195"/>
      <c r="E425" s="195"/>
      <c r="F425" s="195"/>
      <c r="G425" s="195"/>
      <c r="H425" s="195"/>
      <c r="I425" s="195"/>
      <c r="J425" s="195"/>
      <c r="K425" s="195"/>
      <c r="L425" s="14"/>
      <c r="M425" s="147" t="s">
        <v>125</v>
      </c>
      <c r="N425" s="53">
        <v>7</v>
      </c>
      <c r="O425" s="132">
        <f t="shared" si="2"/>
        <v>0.30434782608695654</v>
      </c>
      <c r="AF425">
        <v>404</v>
      </c>
      <c r="AG425" t="s">
        <v>1163</v>
      </c>
      <c r="AH425" s="127">
        <f>$O$631</f>
        <v>7</v>
      </c>
    </row>
    <row r="426" spans="1:34" x14ac:dyDescent="0.2">
      <c r="C426" s="194" t="s">
        <v>122</v>
      </c>
      <c r="D426" s="195"/>
      <c r="E426" s="195"/>
      <c r="F426" s="195"/>
      <c r="G426" s="195"/>
      <c r="H426" s="195"/>
      <c r="I426" s="195"/>
      <c r="J426" s="195"/>
      <c r="K426" s="195"/>
      <c r="L426" s="14"/>
      <c r="M426" s="147" t="s">
        <v>126</v>
      </c>
      <c r="N426" s="53">
        <v>3</v>
      </c>
      <c r="O426" s="132">
        <f t="shared" si="2"/>
        <v>0.13043478260869565</v>
      </c>
      <c r="AF426">
        <v>405</v>
      </c>
      <c r="AG426" t="s">
        <v>1164</v>
      </c>
      <c r="AH426" s="126">
        <f>$P$631</f>
        <v>4</v>
      </c>
    </row>
    <row r="427" spans="1:34" ht="12.75" customHeight="1" x14ac:dyDescent="0.2">
      <c r="C427" s="194" t="s">
        <v>123</v>
      </c>
      <c r="D427" s="195"/>
      <c r="E427" s="195"/>
      <c r="F427" s="195"/>
      <c r="G427" s="195"/>
      <c r="H427" s="195"/>
      <c r="I427" s="195"/>
      <c r="J427" s="195"/>
      <c r="K427" s="195"/>
      <c r="L427" s="14"/>
      <c r="M427" s="147" t="s">
        <v>127</v>
      </c>
      <c r="N427" s="53">
        <v>0</v>
      </c>
      <c r="O427" s="132">
        <f t="shared" si="2"/>
        <v>0</v>
      </c>
      <c r="AF427">
        <v>406</v>
      </c>
      <c r="AG427" t="s">
        <v>1165</v>
      </c>
      <c r="AH427" s="127">
        <f>$Q$631</f>
        <v>6</v>
      </c>
    </row>
    <row r="428" spans="1:34" x14ac:dyDescent="0.2">
      <c r="C428" s="194" t="s">
        <v>124</v>
      </c>
      <c r="D428" s="195"/>
      <c r="E428" s="195"/>
      <c r="F428" s="195"/>
      <c r="G428" s="195"/>
      <c r="H428" s="195"/>
      <c r="I428" s="195"/>
      <c r="J428" s="195"/>
      <c r="K428" s="195"/>
      <c r="L428" s="14"/>
      <c r="M428" s="147" t="s">
        <v>128</v>
      </c>
      <c r="N428" s="53"/>
      <c r="O428" s="132">
        <f t="shared" si="2"/>
        <v>0</v>
      </c>
      <c r="AF428">
        <v>407</v>
      </c>
      <c r="AG428" t="s">
        <v>1166</v>
      </c>
      <c r="AH428" s="126">
        <f>$R$631</f>
        <v>8</v>
      </c>
    </row>
    <row r="429" spans="1:34" ht="14.25" x14ac:dyDescent="0.2">
      <c r="C429" s="230" t="s">
        <v>967</v>
      </c>
      <c r="D429" s="230"/>
      <c r="E429" s="230"/>
      <c r="F429" s="230"/>
      <c r="G429" s="230"/>
      <c r="H429" s="230"/>
      <c r="M429" s="123" t="s">
        <v>793</v>
      </c>
      <c r="N429" s="66">
        <f>SUM(N423:N428)</f>
        <v>23</v>
      </c>
      <c r="O429" s="105">
        <f>SUM(O423:O428)</f>
        <v>1</v>
      </c>
      <c r="AF429">
        <v>408</v>
      </c>
      <c r="AG429" t="s">
        <v>1167</v>
      </c>
      <c r="AH429" s="127">
        <f>$S$631</f>
        <v>3</v>
      </c>
    </row>
    <row r="430" spans="1:34" ht="12.75" customHeight="1" x14ac:dyDescent="0.2">
      <c r="C430" s="23"/>
      <c r="M430" s="55"/>
      <c r="AF430">
        <v>409</v>
      </c>
      <c r="AG430" t="s">
        <v>29</v>
      </c>
      <c r="AH430" s="126">
        <f>$N$632</f>
        <v>0</v>
      </c>
    </row>
    <row r="431" spans="1:34" ht="14.25" x14ac:dyDescent="0.2">
      <c r="A431" s="21" t="s">
        <v>915</v>
      </c>
      <c r="B431" s="315" t="s">
        <v>320</v>
      </c>
      <c r="C431" s="193"/>
      <c r="D431" s="193"/>
      <c r="E431" s="193"/>
      <c r="F431" s="193"/>
      <c r="G431" s="193"/>
      <c r="H431" s="193"/>
      <c r="I431" s="193"/>
      <c r="J431" s="193"/>
      <c r="K431" s="193"/>
      <c r="M431" s="55"/>
      <c r="N431" s="217" t="s">
        <v>932</v>
      </c>
      <c r="O431" s="217" t="s">
        <v>795</v>
      </c>
      <c r="W431"/>
      <c r="AF431">
        <v>410</v>
      </c>
      <c r="AG431" t="s">
        <v>30</v>
      </c>
      <c r="AH431" s="127">
        <f>$O$632</f>
        <v>0</v>
      </c>
    </row>
    <row r="432" spans="1:34" x14ac:dyDescent="0.2">
      <c r="B432" s="193"/>
      <c r="C432" s="193"/>
      <c r="D432" s="193"/>
      <c r="E432" s="193"/>
      <c r="F432" s="193"/>
      <c r="G432" s="193"/>
      <c r="H432" s="193"/>
      <c r="I432" s="193"/>
      <c r="J432" s="193"/>
      <c r="K432" s="193"/>
      <c r="M432" s="55"/>
      <c r="N432" s="224"/>
      <c r="O432" s="218"/>
      <c r="W432"/>
      <c r="AF432">
        <v>411</v>
      </c>
      <c r="AG432" t="s">
        <v>31</v>
      </c>
      <c r="AH432" s="126">
        <f>$P$632</f>
        <v>0</v>
      </c>
    </row>
    <row r="433" spans="1:34" x14ac:dyDescent="0.2">
      <c r="C433" s="226" t="s">
        <v>321</v>
      </c>
      <c r="D433" s="207"/>
      <c r="E433" s="207"/>
      <c r="F433" s="207"/>
      <c r="G433" s="207"/>
      <c r="H433" s="207"/>
      <c r="I433" s="207"/>
      <c r="J433" s="207"/>
      <c r="K433" s="207"/>
      <c r="L433" s="317"/>
      <c r="M433" s="155" t="s">
        <v>829</v>
      </c>
      <c r="N433" s="56">
        <v>23</v>
      </c>
      <c r="O433" s="132">
        <f>IF(N$429=0,0,N433/N$429)</f>
        <v>1</v>
      </c>
      <c r="P433" s="167" t="str">
        <f>IF(N433=$N$429,"","ATENTIE!! Totalul difera de suma CD din distributia pe grade didactice.")</f>
        <v/>
      </c>
      <c r="W433"/>
      <c r="AF433">
        <v>412</v>
      </c>
      <c r="AG433" t="s">
        <v>32</v>
      </c>
      <c r="AH433" s="127">
        <f>$Q$632</f>
        <v>0</v>
      </c>
    </row>
    <row r="434" spans="1:34" x14ac:dyDescent="0.2">
      <c r="C434" s="194" t="s">
        <v>129</v>
      </c>
      <c r="D434" s="195"/>
      <c r="E434" s="195"/>
      <c r="F434" s="195"/>
      <c r="G434" s="195"/>
      <c r="H434" s="195"/>
      <c r="I434" s="195"/>
      <c r="J434" s="195"/>
      <c r="K434" s="195"/>
      <c r="L434" s="14"/>
      <c r="M434" s="155" t="s">
        <v>830</v>
      </c>
      <c r="N434" s="56">
        <v>24</v>
      </c>
      <c r="O434" s="132">
        <f>IF(N$429=0,0,N434/N$429)</f>
        <v>1.0434782608695652</v>
      </c>
      <c r="W434"/>
      <c r="AF434">
        <v>413</v>
      </c>
      <c r="AG434" t="s">
        <v>33</v>
      </c>
      <c r="AH434" s="126">
        <f>$R$632</f>
        <v>0</v>
      </c>
    </row>
    <row r="435" spans="1:34" ht="29.25" customHeight="1" x14ac:dyDescent="0.2">
      <c r="C435" s="318" t="s">
        <v>130</v>
      </c>
      <c r="D435" s="319"/>
      <c r="E435" s="319"/>
      <c r="F435" s="319"/>
      <c r="G435" s="319"/>
      <c r="H435" s="319"/>
      <c r="I435" s="319"/>
      <c r="J435" s="319"/>
      <c r="K435" s="319"/>
      <c r="L435" s="14"/>
      <c r="M435" s="155" t="s">
        <v>831</v>
      </c>
      <c r="N435" s="56">
        <v>23</v>
      </c>
      <c r="O435" s="132">
        <f>IF(N$429=0,0,N435/N$429)</f>
        <v>1</v>
      </c>
      <c r="W435"/>
      <c r="AF435">
        <v>414</v>
      </c>
      <c r="AG435" t="s">
        <v>34</v>
      </c>
      <c r="AH435" s="127">
        <f>$S$632</f>
        <v>0</v>
      </c>
    </row>
    <row r="436" spans="1:34" ht="14.25" customHeight="1" x14ac:dyDescent="0.2">
      <c r="C436" s="206" t="s">
        <v>409</v>
      </c>
      <c r="D436" s="207"/>
      <c r="E436" s="207"/>
      <c r="F436" s="207"/>
      <c r="G436" s="207"/>
      <c r="H436" s="207"/>
      <c r="I436" s="207"/>
      <c r="J436" s="207"/>
      <c r="K436" s="207"/>
      <c r="M436" s="155" t="s">
        <v>746</v>
      </c>
      <c r="N436" s="56">
        <v>2</v>
      </c>
      <c r="O436" s="132">
        <f>IF(N$429=0,0,N436/N$429)</f>
        <v>8.6956521739130432E-2</v>
      </c>
      <c r="W436"/>
      <c r="AF436">
        <v>415</v>
      </c>
      <c r="AG436" t="s">
        <v>1168</v>
      </c>
      <c r="AH436" s="126">
        <f>$N$636</f>
        <v>0</v>
      </c>
    </row>
    <row r="437" spans="1:34" ht="12.75" customHeight="1" x14ac:dyDescent="0.2">
      <c r="C437" s="226" t="s">
        <v>322</v>
      </c>
      <c r="D437" s="226"/>
      <c r="E437" s="226"/>
      <c r="F437" s="226"/>
      <c r="G437" s="226"/>
      <c r="H437" s="226"/>
      <c r="I437" s="226"/>
      <c r="J437" s="226"/>
      <c r="K437" s="226"/>
      <c r="L437" s="227"/>
      <c r="M437" s="155" t="s">
        <v>1312</v>
      </c>
      <c r="N437" s="56">
        <v>0</v>
      </c>
      <c r="O437" s="132">
        <f>IF(N$429=0,0,N437/N$429)</f>
        <v>0</v>
      </c>
      <c r="W437"/>
      <c r="AF437">
        <v>416</v>
      </c>
      <c r="AG437" t="s">
        <v>1169</v>
      </c>
      <c r="AH437" s="127">
        <f>$O$636</f>
        <v>0</v>
      </c>
    </row>
    <row r="438" spans="1:34" x14ac:dyDescent="0.2">
      <c r="C438" s="33"/>
      <c r="D438" s="54"/>
      <c r="E438" s="54"/>
      <c r="F438" s="54"/>
      <c r="G438" s="54"/>
      <c r="H438" s="54"/>
      <c r="I438" s="54"/>
      <c r="J438" s="54"/>
      <c r="K438" s="54"/>
      <c r="M438" s="44"/>
      <c r="N438"/>
      <c r="O438"/>
      <c r="P438" s="124"/>
      <c r="AF438">
        <v>417</v>
      </c>
      <c r="AG438" t="s">
        <v>1170</v>
      </c>
      <c r="AH438" s="126">
        <f>$P$636</f>
        <v>0</v>
      </c>
    </row>
    <row r="439" spans="1:34" ht="18.75" x14ac:dyDescent="0.3">
      <c r="A439" s="188" t="s">
        <v>1049</v>
      </c>
      <c r="B439" s="189"/>
      <c r="C439" s="189"/>
      <c r="D439" s="189"/>
      <c r="E439" s="189"/>
      <c r="F439" s="189"/>
      <c r="G439" s="189"/>
      <c r="H439" s="189"/>
      <c r="I439" s="189"/>
      <c r="J439" s="189"/>
      <c r="K439" s="190"/>
      <c r="M439" s="44"/>
      <c r="N439"/>
      <c r="O439"/>
      <c r="P439" s="124"/>
      <c r="AF439">
        <v>418</v>
      </c>
      <c r="AG439" t="s">
        <v>1171</v>
      </c>
      <c r="AH439" s="127">
        <f>$Q$636</f>
        <v>0</v>
      </c>
    </row>
    <row r="440" spans="1:34" ht="12.75" customHeight="1" x14ac:dyDescent="0.2">
      <c r="C440" s="33"/>
      <c r="D440" s="54"/>
      <c r="E440" s="54"/>
      <c r="F440" s="54"/>
      <c r="G440" s="54"/>
      <c r="H440" s="54"/>
      <c r="I440" s="54"/>
      <c r="J440" s="54"/>
      <c r="K440" s="54"/>
      <c r="M440" s="44"/>
      <c r="N440"/>
      <c r="O440"/>
      <c r="P440" s="124"/>
      <c r="AF440">
        <v>419</v>
      </c>
      <c r="AG440" t="s">
        <v>1172</v>
      </c>
      <c r="AH440" s="126">
        <f>$R$636</f>
        <v>0</v>
      </c>
    </row>
    <row r="441" spans="1:34" x14ac:dyDescent="0.2">
      <c r="A441" s="81" t="s">
        <v>747</v>
      </c>
      <c r="B441" s="320" t="s">
        <v>469</v>
      </c>
      <c r="C441" s="321"/>
      <c r="D441" s="321"/>
      <c r="E441" s="321"/>
      <c r="F441" s="321"/>
      <c r="G441" s="321"/>
      <c r="H441" s="321"/>
      <c r="I441" s="321"/>
      <c r="J441" s="321"/>
      <c r="K441" s="321"/>
      <c r="P441" s="124"/>
      <c r="AF441">
        <v>420</v>
      </c>
      <c r="AG441" t="s">
        <v>1173</v>
      </c>
      <c r="AH441" s="126">
        <f>$N$637</f>
        <v>0</v>
      </c>
    </row>
    <row r="442" spans="1:34" ht="18" customHeight="1" x14ac:dyDescent="0.2">
      <c r="A442" s="81"/>
      <c r="B442" s="321"/>
      <c r="C442" s="321"/>
      <c r="D442" s="321"/>
      <c r="E442" s="321"/>
      <c r="F442" s="321"/>
      <c r="G442" s="321"/>
      <c r="H442" s="321"/>
      <c r="I442" s="321"/>
      <c r="J442" s="321"/>
      <c r="K442" s="321"/>
      <c r="P442" s="124"/>
      <c r="AF442">
        <v>421</v>
      </c>
      <c r="AG442" t="s">
        <v>1174</v>
      </c>
      <c r="AH442" s="127">
        <f>$O$637</f>
        <v>0</v>
      </c>
    </row>
    <row r="443" spans="1:34" x14ac:dyDescent="0.2">
      <c r="C443" s="273" t="s">
        <v>1047</v>
      </c>
      <c r="D443" s="253"/>
      <c r="E443" s="253"/>
      <c r="F443" s="253"/>
      <c r="G443" s="253"/>
      <c r="H443" s="253"/>
      <c r="I443" s="253"/>
      <c r="J443" s="253"/>
      <c r="K443" s="78"/>
      <c r="M443" s="158" t="s">
        <v>751</v>
      </c>
      <c r="N443" s="42">
        <v>39.880000000000003</v>
      </c>
      <c r="O443"/>
      <c r="P443" s="124"/>
      <c r="AF443">
        <v>422</v>
      </c>
      <c r="AG443" t="s">
        <v>1175</v>
      </c>
      <c r="AH443" s="126">
        <f>$P$637</f>
        <v>0</v>
      </c>
    </row>
    <row r="444" spans="1:34" ht="12.75" customHeight="1" x14ac:dyDescent="0.2">
      <c r="C444" s="273" t="s">
        <v>640</v>
      </c>
      <c r="D444" s="253"/>
      <c r="E444" s="253"/>
      <c r="F444" s="253"/>
      <c r="G444" s="253"/>
      <c r="H444" s="253"/>
      <c r="I444" s="253"/>
      <c r="J444" s="253"/>
      <c r="K444" s="28"/>
      <c r="M444" s="158" t="s">
        <v>752</v>
      </c>
      <c r="N444" s="42"/>
      <c r="O444"/>
      <c r="P444" s="124"/>
      <c r="AF444">
        <v>423</v>
      </c>
      <c r="AG444" t="s">
        <v>1176</v>
      </c>
      <c r="AH444" s="127">
        <f>$Q$637</f>
        <v>0</v>
      </c>
    </row>
    <row r="445" spans="1:34" x14ac:dyDescent="0.2">
      <c r="C445" s="273" t="s">
        <v>641</v>
      </c>
      <c r="D445" s="253"/>
      <c r="E445" s="253"/>
      <c r="F445" s="253"/>
      <c r="G445" s="253"/>
      <c r="H445" s="253"/>
      <c r="I445" s="253"/>
      <c r="J445" s="253"/>
      <c r="K445" s="28"/>
      <c r="M445" s="158" t="s">
        <v>753</v>
      </c>
      <c r="N445" s="42" t="s">
        <v>1390</v>
      </c>
      <c r="O445"/>
      <c r="P445" s="124"/>
      <c r="AF445">
        <v>424</v>
      </c>
      <c r="AG445" t="s">
        <v>1177</v>
      </c>
      <c r="AH445" s="126">
        <f>$R$637</f>
        <v>0</v>
      </c>
    </row>
    <row r="446" spans="1:34" x14ac:dyDescent="0.2">
      <c r="C446" s="273" t="s">
        <v>323</v>
      </c>
      <c r="D446" s="253"/>
      <c r="E446" s="253"/>
      <c r="F446" s="253"/>
      <c r="G446" s="253"/>
      <c r="H446" s="253"/>
      <c r="I446" s="253"/>
      <c r="J446" s="253"/>
      <c r="K446" s="253"/>
      <c r="M446" s="158" t="s">
        <v>754</v>
      </c>
      <c r="N446" s="42"/>
      <c r="O446" s="168" t="str">
        <f>IF(N443=SUM(N444:N446),"","ATENTIE!! Total norme difera de suma distributiei lor pe cele trei categorii.")</f>
        <v>ATENTIE!! Total norme difera de suma distributiei lor pe cele trei categorii.</v>
      </c>
      <c r="P446" s="124"/>
      <c r="AF446">
        <v>425</v>
      </c>
      <c r="AG446" s="55" t="s">
        <v>1183</v>
      </c>
      <c r="AH446" s="126">
        <f>$N$641</f>
        <v>0</v>
      </c>
    </row>
    <row r="447" spans="1:34" ht="12.75" customHeight="1" x14ac:dyDescent="0.2">
      <c r="C447" s="33"/>
      <c r="D447" s="54"/>
      <c r="E447" s="54"/>
      <c r="F447" s="54"/>
      <c r="G447" s="54"/>
      <c r="H447" s="54"/>
      <c r="I447" s="54"/>
      <c r="J447" s="54"/>
      <c r="K447" s="54"/>
      <c r="M447" s="44"/>
      <c r="N447"/>
      <c r="O447"/>
      <c r="P447" s="124"/>
      <c r="AF447">
        <v>426</v>
      </c>
      <c r="AG447" s="55" t="s">
        <v>1184</v>
      </c>
      <c r="AH447" s="126">
        <f>$N$642</f>
        <v>0</v>
      </c>
    </row>
    <row r="448" spans="1:34" ht="13.5" customHeight="1" x14ac:dyDescent="0.2">
      <c r="A448" s="81" t="s">
        <v>748</v>
      </c>
      <c r="B448" s="325" t="s">
        <v>879</v>
      </c>
      <c r="C448" s="326"/>
      <c r="D448" s="326"/>
      <c r="E448" s="326"/>
      <c r="F448" s="326"/>
      <c r="G448" s="326"/>
      <c r="H448" s="326"/>
      <c r="I448" s="326"/>
      <c r="J448" s="326"/>
      <c r="K448" s="326"/>
      <c r="O448"/>
      <c r="P448" s="124"/>
      <c r="AF448">
        <v>427</v>
      </c>
      <c r="AG448" s="55" t="s">
        <v>1185</v>
      </c>
      <c r="AH448" s="126">
        <f>$N$643</f>
        <v>0</v>
      </c>
    </row>
    <row r="449" spans="2:34" ht="13.5" customHeight="1" x14ac:dyDescent="0.2">
      <c r="B449" s="326"/>
      <c r="C449" s="326"/>
      <c r="D449" s="326"/>
      <c r="E449" s="326"/>
      <c r="F449" s="326"/>
      <c r="G449" s="326"/>
      <c r="H449" s="326"/>
      <c r="I449" s="326"/>
      <c r="J449" s="326"/>
      <c r="K449" s="326"/>
      <c r="O449"/>
      <c r="P449" s="124"/>
      <c r="AF449">
        <v>428</v>
      </c>
      <c r="AG449" s="55" t="s">
        <v>1186</v>
      </c>
      <c r="AH449" s="126">
        <f>$N$644</f>
        <v>0</v>
      </c>
    </row>
    <row r="450" spans="2:34" ht="12.75" customHeight="1" x14ac:dyDescent="0.2">
      <c r="B450" s="205"/>
      <c r="C450" s="205"/>
      <c r="D450" s="205"/>
      <c r="E450" s="205"/>
      <c r="F450" s="205"/>
      <c r="G450" s="205"/>
      <c r="H450" s="205"/>
      <c r="I450" s="205"/>
      <c r="J450" s="205"/>
      <c r="K450" s="205"/>
      <c r="O450"/>
      <c r="P450" s="124"/>
      <c r="AF450">
        <v>429</v>
      </c>
      <c r="AG450" s="55" t="s">
        <v>1187</v>
      </c>
      <c r="AH450" s="126">
        <f>$N$645</f>
        <v>0</v>
      </c>
    </row>
    <row r="451" spans="2:34" ht="18" customHeight="1" x14ac:dyDescent="0.2">
      <c r="B451" s="205"/>
      <c r="C451" s="205"/>
      <c r="D451" s="205"/>
      <c r="E451" s="205"/>
      <c r="F451" s="205"/>
      <c r="G451" s="205"/>
      <c r="H451" s="205"/>
      <c r="I451" s="205"/>
      <c r="J451" s="205"/>
      <c r="K451" s="205"/>
      <c r="O451"/>
      <c r="P451" s="124"/>
      <c r="AF451">
        <v>430</v>
      </c>
      <c r="AG451" s="55" t="s">
        <v>35</v>
      </c>
      <c r="AH451" s="126">
        <f>$N$646</f>
        <v>0</v>
      </c>
    </row>
    <row r="452" spans="2:34" ht="12.75" customHeight="1" x14ac:dyDescent="0.2">
      <c r="C452" s="323" t="s">
        <v>383</v>
      </c>
      <c r="D452" s="324"/>
      <c r="E452" s="324"/>
      <c r="F452" s="324"/>
      <c r="G452" s="324"/>
      <c r="O452"/>
      <c r="P452" s="124"/>
      <c r="AF452">
        <v>431</v>
      </c>
      <c r="AG452" s="55" t="s">
        <v>1178</v>
      </c>
      <c r="AH452" s="127">
        <f>$O$641</f>
        <v>0</v>
      </c>
    </row>
    <row r="453" spans="2:34" ht="12.75" customHeight="1" x14ac:dyDescent="0.2">
      <c r="B453" s="20"/>
      <c r="C453" s="323" t="s">
        <v>384</v>
      </c>
      <c r="D453" s="324"/>
      <c r="E453" s="324"/>
      <c r="F453" s="324"/>
      <c r="G453" s="324"/>
      <c r="H453" s="20"/>
      <c r="I453" s="20"/>
      <c r="J453" s="20"/>
      <c r="K453" s="20"/>
      <c r="O453"/>
      <c r="P453" s="124"/>
      <c r="AF453">
        <v>432</v>
      </c>
      <c r="AG453" s="55" t="s">
        <v>1179</v>
      </c>
      <c r="AH453" s="127">
        <f>$O$642</f>
        <v>0</v>
      </c>
    </row>
    <row r="454" spans="2:34" ht="15.75" customHeight="1" x14ac:dyDescent="0.2">
      <c r="C454" s="323" t="s">
        <v>1275</v>
      </c>
      <c r="D454" s="324"/>
      <c r="E454" s="324"/>
      <c r="F454" s="324"/>
      <c r="G454" s="324"/>
      <c r="O454"/>
      <c r="P454" s="124"/>
      <c r="AF454">
        <v>433</v>
      </c>
      <c r="AG454" s="55" t="s">
        <v>1180</v>
      </c>
      <c r="AH454" s="127">
        <f>$O$643</f>
        <v>0</v>
      </c>
    </row>
    <row r="455" spans="2:34" ht="15" customHeight="1" x14ac:dyDescent="0.2">
      <c r="C455" s="323" t="s">
        <v>1276</v>
      </c>
      <c r="D455" s="324"/>
      <c r="E455" s="324"/>
      <c r="F455" s="324"/>
      <c r="G455" s="324"/>
      <c r="N455" s="309" t="s">
        <v>510</v>
      </c>
      <c r="O455"/>
      <c r="P455" s="124"/>
      <c r="U455" s="14"/>
      <c r="AF455">
        <v>434</v>
      </c>
      <c r="AG455" s="55" t="s">
        <v>1181</v>
      </c>
      <c r="AH455" s="127">
        <f>$O$644</f>
        <v>0</v>
      </c>
    </row>
    <row r="456" spans="2:34" ht="15" customHeight="1" x14ac:dyDescent="0.2">
      <c r="B456" s="2" t="s">
        <v>509</v>
      </c>
      <c r="N456" s="322"/>
      <c r="O456"/>
      <c r="P456" s="124"/>
      <c r="U456" s="14"/>
      <c r="AF456">
        <v>435</v>
      </c>
      <c r="AG456" s="55" t="s">
        <v>1182</v>
      </c>
      <c r="AH456" s="127">
        <f>$O$645</f>
        <v>0</v>
      </c>
    </row>
    <row r="457" spans="2:34" ht="15" customHeight="1" x14ac:dyDescent="0.2">
      <c r="C457" s="2" t="s">
        <v>1281</v>
      </c>
      <c r="M457" s="158" t="s">
        <v>755</v>
      </c>
      <c r="N457" s="42">
        <v>1</v>
      </c>
      <c r="O457"/>
      <c r="P457" s="124"/>
      <c r="AF457">
        <v>436</v>
      </c>
      <c r="AG457" s="55" t="s">
        <v>36</v>
      </c>
      <c r="AH457" s="127">
        <f>$O$646</f>
        <v>0</v>
      </c>
    </row>
    <row r="458" spans="2:34" ht="15" customHeight="1" x14ac:dyDescent="0.2">
      <c r="C458" s="2" t="s">
        <v>1282</v>
      </c>
      <c r="M458" s="158" t="s">
        <v>756</v>
      </c>
      <c r="N458" s="42">
        <v>1</v>
      </c>
      <c r="O458"/>
      <c r="P458" s="124"/>
      <c r="AF458">
        <v>437</v>
      </c>
      <c r="AG458" s="55" t="s">
        <v>1188</v>
      </c>
      <c r="AH458" s="126">
        <f>$N$658</f>
        <v>0</v>
      </c>
    </row>
    <row r="459" spans="2:34" x14ac:dyDescent="0.2">
      <c r="C459" s="2" t="s">
        <v>1283</v>
      </c>
      <c r="M459" s="158" t="s">
        <v>757</v>
      </c>
      <c r="N459" s="42">
        <v>1</v>
      </c>
      <c r="O459"/>
      <c r="P459" s="124"/>
      <c r="AF459">
        <v>438</v>
      </c>
      <c r="AG459" s="55" t="s">
        <v>1189</v>
      </c>
      <c r="AH459" s="126">
        <f>$N$659</f>
        <v>0</v>
      </c>
    </row>
    <row r="460" spans="2:34" ht="12.75" customHeight="1" x14ac:dyDescent="0.2">
      <c r="C460" s="2" t="s">
        <v>1284</v>
      </c>
      <c r="M460" s="158" t="s">
        <v>758</v>
      </c>
      <c r="N460" s="42">
        <v>1</v>
      </c>
      <c r="O460"/>
      <c r="P460" s="124"/>
      <c r="AF460">
        <v>439</v>
      </c>
      <c r="AG460" s="55" t="s">
        <v>1190</v>
      </c>
      <c r="AH460" s="126">
        <f>$N$660</f>
        <v>0</v>
      </c>
    </row>
    <row r="461" spans="2:34" x14ac:dyDescent="0.2">
      <c r="C461" s="2" t="s">
        <v>1285</v>
      </c>
      <c r="M461" s="158" t="s">
        <v>759</v>
      </c>
      <c r="N461" s="42">
        <v>1</v>
      </c>
      <c r="O461"/>
      <c r="P461" s="124"/>
      <c r="AF461">
        <v>440</v>
      </c>
      <c r="AG461" s="55" t="s">
        <v>1191</v>
      </c>
      <c r="AH461" s="126">
        <f>$N$661</f>
        <v>0</v>
      </c>
    </row>
    <row r="462" spans="2:34" ht="12.75" customHeight="1" x14ac:dyDescent="0.2">
      <c r="C462" s="2" t="s">
        <v>1286</v>
      </c>
      <c r="M462" s="158" t="s">
        <v>760</v>
      </c>
      <c r="N462" s="42">
        <v>1</v>
      </c>
      <c r="O462"/>
      <c r="P462" s="124"/>
      <c r="AF462">
        <v>441</v>
      </c>
      <c r="AG462" s="55" t="s">
        <v>1192</v>
      </c>
      <c r="AH462" s="126">
        <f>$N$662</f>
        <v>39</v>
      </c>
    </row>
    <row r="463" spans="2:34" x14ac:dyDescent="0.2">
      <c r="C463" s="2" t="s">
        <v>1287</v>
      </c>
      <c r="M463" s="158" t="s">
        <v>761</v>
      </c>
      <c r="N463" s="42">
        <v>1</v>
      </c>
      <c r="O463"/>
      <c r="P463" s="124"/>
      <c r="AF463">
        <v>442</v>
      </c>
      <c r="AG463" s="55" t="s">
        <v>1193</v>
      </c>
      <c r="AH463" s="126">
        <f>$N$663</f>
        <v>39</v>
      </c>
    </row>
    <row r="464" spans="2:34" x14ac:dyDescent="0.2">
      <c r="C464" s="2" t="s">
        <v>1288</v>
      </c>
      <c r="M464" s="158" t="s">
        <v>762</v>
      </c>
      <c r="N464" s="42">
        <v>1</v>
      </c>
      <c r="O464"/>
      <c r="P464" s="124"/>
      <c r="AF464">
        <v>443</v>
      </c>
      <c r="AG464" s="55" t="s">
        <v>1194</v>
      </c>
      <c r="AH464" s="126">
        <f>$N$664</f>
        <v>31</v>
      </c>
    </row>
    <row r="465" spans="3:34" x14ac:dyDescent="0.2">
      <c r="C465" s="2" t="s">
        <v>1289</v>
      </c>
      <c r="M465" s="158" t="s">
        <v>763</v>
      </c>
      <c r="N465" s="42">
        <v>1</v>
      </c>
      <c r="O465"/>
      <c r="P465" s="124"/>
      <c r="AF465">
        <v>444</v>
      </c>
      <c r="AG465" s="55" t="s">
        <v>1195</v>
      </c>
      <c r="AH465" s="126">
        <f>$N$665</f>
        <v>31</v>
      </c>
    </row>
    <row r="466" spans="3:34" x14ac:dyDescent="0.2">
      <c r="C466" s="2" t="s">
        <v>1290</v>
      </c>
      <c r="M466" s="158" t="s">
        <v>764</v>
      </c>
      <c r="N466" s="42">
        <v>1</v>
      </c>
      <c r="O466"/>
      <c r="P466" s="124"/>
      <c r="AF466">
        <v>445</v>
      </c>
      <c r="AG466" s="55" t="s">
        <v>1196</v>
      </c>
      <c r="AH466" s="126">
        <f>$N$666</f>
        <v>0</v>
      </c>
    </row>
    <row r="467" spans="3:34" x14ac:dyDescent="0.2">
      <c r="C467" s="2" t="s">
        <v>536</v>
      </c>
      <c r="M467" s="158" t="s">
        <v>765</v>
      </c>
      <c r="N467" s="42">
        <v>1</v>
      </c>
      <c r="O467"/>
      <c r="P467" s="124"/>
      <c r="AF467">
        <v>446</v>
      </c>
      <c r="AG467" s="55" t="s">
        <v>1197</v>
      </c>
      <c r="AH467" s="126">
        <f>$N$667</f>
        <v>0</v>
      </c>
    </row>
    <row r="468" spans="3:34" x14ac:dyDescent="0.2">
      <c r="C468" s="2" t="s">
        <v>537</v>
      </c>
      <c r="M468" s="158" t="s">
        <v>766</v>
      </c>
      <c r="N468" s="42">
        <v>4</v>
      </c>
      <c r="O468"/>
      <c r="P468" s="124"/>
      <c r="AF468">
        <v>447</v>
      </c>
      <c r="AG468" s="55" t="s">
        <v>1198</v>
      </c>
      <c r="AH468" s="126">
        <f>$N$668</f>
        <v>0</v>
      </c>
    </row>
    <row r="469" spans="3:34" x14ac:dyDescent="0.2">
      <c r="C469" s="2" t="s">
        <v>538</v>
      </c>
      <c r="M469" s="158" t="s">
        <v>767</v>
      </c>
      <c r="N469" s="42">
        <v>1</v>
      </c>
      <c r="O469"/>
      <c r="P469" s="124"/>
      <c r="AF469">
        <v>448</v>
      </c>
      <c r="AG469" s="55" t="s">
        <v>1199</v>
      </c>
      <c r="AH469" s="126">
        <f>$N$669</f>
        <v>0</v>
      </c>
    </row>
    <row r="470" spans="3:34" x14ac:dyDescent="0.2">
      <c r="C470" s="2" t="s">
        <v>539</v>
      </c>
      <c r="M470" s="158" t="s">
        <v>768</v>
      </c>
      <c r="N470" s="42">
        <v>1</v>
      </c>
      <c r="O470"/>
      <c r="P470" s="124"/>
      <c r="AF470">
        <v>449</v>
      </c>
      <c r="AG470" s="55" t="s">
        <v>1200</v>
      </c>
      <c r="AH470" s="126">
        <f>$N$670</f>
        <v>0</v>
      </c>
    </row>
    <row r="471" spans="3:34" x14ac:dyDescent="0.2">
      <c r="C471" s="2" t="s">
        <v>540</v>
      </c>
      <c r="M471" s="158" t="s">
        <v>769</v>
      </c>
      <c r="N471" s="42">
        <v>1</v>
      </c>
      <c r="O471"/>
      <c r="P471" s="124"/>
      <c r="AF471">
        <v>450</v>
      </c>
      <c r="AG471" s="55" t="s">
        <v>1201</v>
      </c>
      <c r="AH471" s="126">
        <f>$N$671</f>
        <v>0</v>
      </c>
    </row>
    <row r="472" spans="3:34" x14ac:dyDescent="0.2">
      <c r="C472" s="2" t="s">
        <v>541</v>
      </c>
      <c r="M472" s="158" t="s">
        <v>770</v>
      </c>
      <c r="N472" s="42">
        <v>1</v>
      </c>
      <c r="O472"/>
      <c r="P472" s="124"/>
      <c r="AF472">
        <v>451</v>
      </c>
      <c r="AG472" s="55" t="s">
        <v>1202</v>
      </c>
      <c r="AH472" s="126">
        <f>$N$672</f>
        <v>0</v>
      </c>
    </row>
    <row r="473" spans="3:34" x14ac:dyDescent="0.2">
      <c r="C473" s="2" t="s">
        <v>542</v>
      </c>
      <c r="M473" s="158" t="s">
        <v>771</v>
      </c>
      <c r="N473" s="42">
        <v>1</v>
      </c>
      <c r="O473"/>
      <c r="P473" s="124"/>
      <c r="AF473">
        <v>452</v>
      </c>
      <c r="AG473" s="55" t="s">
        <v>1203</v>
      </c>
      <c r="AH473" s="126">
        <f>$N$673</f>
        <v>0</v>
      </c>
    </row>
    <row r="474" spans="3:34" x14ac:dyDescent="0.2">
      <c r="C474" s="2" t="s">
        <v>631</v>
      </c>
      <c r="M474" s="158" t="s">
        <v>772</v>
      </c>
      <c r="N474" s="42">
        <v>4</v>
      </c>
      <c r="O474"/>
      <c r="P474" s="124"/>
      <c r="AF474">
        <v>453</v>
      </c>
      <c r="AG474" s="55" t="s">
        <v>1204</v>
      </c>
      <c r="AH474" s="127">
        <f>$O$658</f>
        <v>0</v>
      </c>
    </row>
    <row r="475" spans="3:34" x14ac:dyDescent="0.2">
      <c r="C475" s="2" t="s">
        <v>632</v>
      </c>
      <c r="M475" s="158" t="s">
        <v>773</v>
      </c>
      <c r="N475" s="42">
        <v>1</v>
      </c>
      <c r="O475"/>
      <c r="P475" s="124"/>
      <c r="AF475">
        <v>454</v>
      </c>
      <c r="AG475" s="55" t="s">
        <v>1205</v>
      </c>
      <c r="AH475" s="127">
        <f>$O$659</f>
        <v>0</v>
      </c>
    </row>
    <row r="476" spans="3:34" x14ac:dyDescent="0.2">
      <c r="C476" s="2" t="s">
        <v>633</v>
      </c>
      <c r="M476" s="158" t="s">
        <v>774</v>
      </c>
      <c r="N476" s="42">
        <v>4</v>
      </c>
      <c r="O476"/>
      <c r="P476" s="124"/>
      <c r="AF476">
        <v>455</v>
      </c>
      <c r="AG476" s="55" t="s">
        <v>1206</v>
      </c>
      <c r="AH476" s="127">
        <f>$O$660</f>
        <v>0</v>
      </c>
    </row>
    <row r="477" spans="3:34" x14ac:dyDescent="0.2">
      <c r="C477" s="2" t="s">
        <v>634</v>
      </c>
      <c r="M477" s="158" t="s">
        <v>775</v>
      </c>
      <c r="N477" s="42">
        <v>4</v>
      </c>
      <c r="O477"/>
      <c r="P477" s="124"/>
      <c r="AF477">
        <v>456</v>
      </c>
      <c r="AG477" s="55" t="s">
        <v>1207</v>
      </c>
      <c r="AH477" s="127">
        <f>$O$661</f>
        <v>0</v>
      </c>
    </row>
    <row r="478" spans="3:34" x14ac:dyDescent="0.2">
      <c r="C478" s="2" t="s">
        <v>635</v>
      </c>
      <c r="M478" s="158" t="s">
        <v>776</v>
      </c>
      <c r="N478" s="42">
        <v>4</v>
      </c>
      <c r="O478"/>
      <c r="P478" s="124"/>
      <c r="AF478">
        <v>457</v>
      </c>
      <c r="AG478" s="55" t="s">
        <v>1208</v>
      </c>
      <c r="AH478" s="127">
        <f>$O$662</f>
        <v>0</v>
      </c>
    </row>
    <row r="479" spans="3:34" x14ac:dyDescent="0.2">
      <c r="C479" s="90" t="s">
        <v>410</v>
      </c>
      <c r="M479" s="158" t="s">
        <v>777</v>
      </c>
      <c r="N479" s="42">
        <v>1</v>
      </c>
      <c r="O479"/>
      <c r="P479" s="124"/>
      <c r="AF479">
        <v>458</v>
      </c>
      <c r="AG479" s="55" t="s">
        <v>1209</v>
      </c>
      <c r="AH479" s="127">
        <f>$O$663</f>
        <v>0</v>
      </c>
    </row>
    <row r="480" spans="3:34" x14ac:dyDescent="0.2">
      <c r="C480" s="2" t="s">
        <v>636</v>
      </c>
      <c r="M480" s="158" t="s">
        <v>778</v>
      </c>
      <c r="N480" s="42">
        <v>4</v>
      </c>
      <c r="O480"/>
      <c r="P480" s="124"/>
      <c r="AF480">
        <v>459</v>
      </c>
      <c r="AG480" s="55" t="s">
        <v>1210</v>
      </c>
      <c r="AH480" s="127">
        <f>$O$664</f>
        <v>0</v>
      </c>
    </row>
    <row r="481" spans="1:34" x14ac:dyDescent="0.2">
      <c r="C481" s="2" t="s">
        <v>637</v>
      </c>
      <c r="M481" s="158" t="s">
        <v>779</v>
      </c>
      <c r="N481" s="42">
        <v>4</v>
      </c>
      <c r="O481"/>
      <c r="P481" s="124"/>
      <c r="AF481">
        <v>460</v>
      </c>
      <c r="AG481" s="55" t="s">
        <v>1211</v>
      </c>
      <c r="AH481" s="127">
        <f>$O$665</f>
        <v>0</v>
      </c>
    </row>
    <row r="482" spans="1:34" x14ac:dyDescent="0.2">
      <c r="C482" s="2" t="s">
        <v>638</v>
      </c>
      <c r="M482" s="158" t="s">
        <v>780</v>
      </c>
      <c r="N482" s="42">
        <v>4</v>
      </c>
      <c r="O482"/>
      <c r="P482" s="124"/>
      <c r="AF482">
        <v>461</v>
      </c>
      <c r="AG482" s="55" t="s">
        <v>1212</v>
      </c>
      <c r="AH482" s="127">
        <f>$O$666</f>
        <v>0</v>
      </c>
    </row>
    <row r="483" spans="1:34" x14ac:dyDescent="0.2">
      <c r="C483" s="23"/>
      <c r="M483" s="55"/>
      <c r="AF483">
        <v>462</v>
      </c>
      <c r="AG483" s="55" t="s">
        <v>1213</v>
      </c>
      <c r="AH483" s="127">
        <f>$O$667</f>
        <v>0</v>
      </c>
    </row>
    <row r="484" spans="1:34" x14ac:dyDescent="0.2">
      <c r="C484" s="33"/>
      <c r="D484" s="54"/>
      <c r="E484" s="54"/>
      <c r="F484" s="54"/>
      <c r="G484" s="54"/>
      <c r="H484" s="54"/>
      <c r="I484" s="54"/>
      <c r="J484" s="54"/>
      <c r="K484" s="54"/>
      <c r="M484" s="44"/>
      <c r="N484"/>
      <c r="O484"/>
      <c r="P484" s="124"/>
      <c r="AF484">
        <v>463</v>
      </c>
      <c r="AG484" s="55" t="s">
        <v>1214</v>
      </c>
      <c r="AH484" s="127">
        <f>$O$668</f>
        <v>0</v>
      </c>
    </row>
    <row r="485" spans="1:34" ht="18.75" x14ac:dyDescent="0.3">
      <c r="A485" s="188" t="s">
        <v>1050</v>
      </c>
      <c r="B485" s="189"/>
      <c r="C485" s="189"/>
      <c r="D485" s="189"/>
      <c r="E485" s="189"/>
      <c r="F485" s="189"/>
      <c r="G485" s="189"/>
      <c r="H485" s="189"/>
      <c r="I485" s="189"/>
      <c r="J485" s="189"/>
      <c r="K485" s="190"/>
      <c r="M485" s="44"/>
      <c r="N485"/>
      <c r="O485"/>
      <c r="P485" s="124"/>
      <c r="AF485">
        <v>464</v>
      </c>
      <c r="AG485" s="55" t="s">
        <v>1215</v>
      </c>
      <c r="AH485" s="127">
        <f>$O$669</f>
        <v>0</v>
      </c>
    </row>
    <row r="486" spans="1:34" x14ac:dyDescent="0.2">
      <c r="C486" s="33"/>
      <c r="D486" s="54"/>
      <c r="E486" s="54"/>
      <c r="F486" s="54"/>
      <c r="G486" s="54"/>
      <c r="H486" s="54"/>
      <c r="I486" s="54"/>
      <c r="J486" s="54"/>
      <c r="K486" s="54"/>
      <c r="M486" s="44"/>
      <c r="N486"/>
      <c r="O486"/>
      <c r="P486" s="124"/>
      <c r="AF486">
        <v>465</v>
      </c>
      <c r="AG486" s="55" t="s">
        <v>1216</v>
      </c>
      <c r="AH486" s="127">
        <f>$O$670</f>
        <v>0</v>
      </c>
    </row>
    <row r="487" spans="1:34" ht="14.25" x14ac:dyDescent="0.2">
      <c r="A487" s="125" t="s">
        <v>835</v>
      </c>
      <c r="B487" s="315" t="s">
        <v>993</v>
      </c>
      <c r="C487" s="193"/>
      <c r="D487" s="193"/>
      <c r="E487" s="193"/>
      <c r="F487" s="193"/>
      <c r="G487" s="193"/>
      <c r="H487" s="193"/>
      <c r="I487" s="193"/>
      <c r="J487" s="193"/>
      <c r="K487" s="193"/>
      <c r="M487" s="44"/>
      <c r="N487" s="114" t="s">
        <v>1319</v>
      </c>
      <c r="O487" s="139" t="s">
        <v>1320</v>
      </c>
      <c r="AF487">
        <v>466</v>
      </c>
      <c r="AG487" s="55" t="s">
        <v>1217</v>
      </c>
      <c r="AH487" s="127">
        <f>$O$671</f>
        <v>0</v>
      </c>
    </row>
    <row r="488" spans="1:34" ht="14.25" x14ac:dyDescent="0.2">
      <c r="A488" s="8"/>
      <c r="B488" s="193"/>
      <c r="C488" s="193"/>
      <c r="D488" s="193"/>
      <c r="E488" s="193"/>
      <c r="F488" s="193"/>
      <c r="G488" s="193"/>
      <c r="H488" s="193"/>
      <c r="I488" s="193"/>
      <c r="J488" s="193"/>
      <c r="K488" s="193"/>
      <c r="M488" s="125" t="s">
        <v>835</v>
      </c>
      <c r="N488" s="42"/>
      <c r="O488" s="42">
        <v>2</v>
      </c>
      <c r="AF488">
        <v>467</v>
      </c>
      <c r="AG488" s="55" t="s">
        <v>1218</v>
      </c>
      <c r="AH488" s="127">
        <f>$O$672</f>
        <v>0</v>
      </c>
    </row>
    <row r="489" spans="1:34" ht="15" customHeight="1" x14ac:dyDescent="0.2">
      <c r="C489" s="94" t="s">
        <v>131</v>
      </c>
      <c r="AF489">
        <v>468</v>
      </c>
      <c r="AG489" s="55" t="s">
        <v>1219</v>
      </c>
      <c r="AH489" s="127">
        <f>$O$673</f>
        <v>0</v>
      </c>
    </row>
    <row r="490" spans="1:34" x14ac:dyDescent="0.2">
      <c r="C490" s="94" t="s">
        <v>132</v>
      </c>
      <c r="AF490">
        <v>469</v>
      </c>
      <c r="AG490" s="55" t="s">
        <v>615</v>
      </c>
      <c r="AH490" s="126">
        <f>$N$687</f>
        <v>2</v>
      </c>
    </row>
    <row r="491" spans="1:34" x14ac:dyDescent="0.2">
      <c r="C491" s="94" t="s">
        <v>411</v>
      </c>
      <c r="AF491">
        <v>470</v>
      </c>
      <c r="AG491" s="55" t="s">
        <v>616</v>
      </c>
      <c r="AH491" s="126">
        <f>$N$688</f>
        <v>2</v>
      </c>
    </row>
    <row r="492" spans="1:34" x14ac:dyDescent="0.2">
      <c r="C492" s="23"/>
      <c r="AF492">
        <v>471</v>
      </c>
      <c r="AG492" s="55" t="s">
        <v>617</v>
      </c>
      <c r="AH492" s="126">
        <f>$N$689</f>
        <v>2</v>
      </c>
    </row>
    <row r="493" spans="1:34" ht="12.75" customHeight="1" x14ac:dyDescent="0.2">
      <c r="A493" s="125" t="s">
        <v>836</v>
      </c>
      <c r="B493" s="315" t="s">
        <v>994</v>
      </c>
      <c r="C493" s="193"/>
      <c r="D493" s="193"/>
      <c r="E493" s="193"/>
      <c r="F493" s="193"/>
      <c r="G493" s="193"/>
      <c r="H493" s="193"/>
      <c r="I493" s="193"/>
      <c r="J493" s="193"/>
      <c r="K493" s="193"/>
      <c r="M493" s="44"/>
      <c r="N493" s="114" t="s">
        <v>1319</v>
      </c>
      <c r="O493" s="139" t="s">
        <v>1320</v>
      </c>
      <c r="AF493">
        <v>472</v>
      </c>
      <c r="AG493" s="55" t="s">
        <v>614</v>
      </c>
      <c r="AH493" s="126">
        <f>$N$693</f>
        <v>2</v>
      </c>
    </row>
    <row r="494" spans="1:34" ht="15" customHeight="1" x14ac:dyDescent="0.2">
      <c r="A494" s="8"/>
      <c r="B494" s="193"/>
      <c r="C494" s="193"/>
      <c r="D494" s="193"/>
      <c r="E494" s="193"/>
      <c r="F494" s="193"/>
      <c r="G494" s="193"/>
      <c r="H494" s="193"/>
      <c r="I494" s="193"/>
      <c r="J494" s="193"/>
      <c r="K494" s="193"/>
      <c r="M494" s="125" t="s">
        <v>836</v>
      </c>
      <c r="N494" s="42"/>
      <c r="O494" s="42">
        <v>1</v>
      </c>
      <c r="AF494">
        <v>473</v>
      </c>
      <c r="AG494" s="55" t="s">
        <v>1262</v>
      </c>
      <c r="AH494" s="126">
        <f>$N$706</f>
        <v>0</v>
      </c>
    </row>
    <row r="495" spans="1:34" x14ac:dyDescent="0.2">
      <c r="C495" s="94" t="s">
        <v>131</v>
      </c>
      <c r="AF495">
        <v>474</v>
      </c>
      <c r="AG495" s="55" t="s">
        <v>1263</v>
      </c>
      <c r="AH495" s="126">
        <f>$N$707</f>
        <v>0</v>
      </c>
    </row>
    <row r="496" spans="1:34" x14ac:dyDescent="0.2">
      <c r="C496" s="94" t="s">
        <v>132</v>
      </c>
      <c r="AF496">
        <v>475</v>
      </c>
      <c r="AG496" s="55" t="s">
        <v>1264</v>
      </c>
      <c r="AH496" s="126">
        <f>$N$708</f>
        <v>0</v>
      </c>
    </row>
    <row r="497" spans="1:34" x14ac:dyDescent="0.2">
      <c r="C497" s="94" t="s">
        <v>411</v>
      </c>
      <c r="AF497">
        <v>476</v>
      </c>
      <c r="AG497" s="55" t="s">
        <v>1265</v>
      </c>
      <c r="AH497" s="126">
        <f>$N$709</f>
        <v>0</v>
      </c>
    </row>
    <row r="498" spans="1:34" ht="15" customHeight="1" x14ac:dyDescent="0.2">
      <c r="C498" s="23"/>
      <c r="M498" s="55"/>
      <c r="AF498">
        <v>477</v>
      </c>
      <c r="AG498" s="55" t="s">
        <v>1266</v>
      </c>
      <c r="AH498" s="127">
        <f>$O$706</f>
        <v>0</v>
      </c>
    </row>
    <row r="499" spans="1:34" x14ac:dyDescent="0.2">
      <c r="C499" s="33"/>
      <c r="D499" s="54"/>
      <c r="E499" s="54"/>
      <c r="F499" s="54"/>
      <c r="G499" s="54"/>
      <c r="H499" s="54"/>
      <c r="I499" s="54"/>
      <c r="J499" s="54"/>
      <c r="K499" s="54"/>
      <c r="M499" s="44"/>
      <c r="N499"/>
      <c r="O499"/>
      <c r="P499" s="124"/>
      <c r="AF499">
        <v>478</v>
      </c>
      <c r="AG499" s="55" t="s">
        <v>1267</v>
      </c>
      <c r="AH499" s="127">
        <f>$O$707</f>
        <v>0</v>
      </c>
    </row>
    <row r="500" spans="1:34" ht="15" customHeight="1" x14ac:dyDescent="0.3">
      <c r="A500" s="188" t="s">
        <v>1051</v>
      </c>
      <c r="B500" s="189"/>
      <c r="C500" s="189"/>
      <c r="D500" s="189"/>
      <c r="E500" s="189"/>
      <c r="F500" s="189"/>
      <c r="G500" s="189"/>
      <c r="H500" s="189"/>
      <c r="I500" s="189"/>
      <c r="J500" s="189"/>
      <c r="K500" s="190"/>
      <c r="M500" s="44"/>
      <c r="N500"/>
      <c r="O500"/>
      <c r="P500" s="124"/>
      <c r="AF500">
        <v>479</v>
      </c>
      <c r="AG500" s="55" t="s">
        <v>1268</v>
      </c>
      <c r="AH500" s="127">
        <f>$O$708</f>
        <v>0</v>
      </c>
    </row>
    <row r="501" spans="1:34" x14ac:dyDescent="0.2">
      <c r="C501" s="33"/>
      <c r="D501" s="54"/>
      <c r="E501" s="54"/>
      <c r="F501" s="54"/>
      <c r="G501" s="54"/>
      <c r="H501" s="54"/>
      <c r="I501" s="54"/>
      <c r="J501" s="54"/>
      <c r="K501" s="54"/>
      <c r="M501" s="44"/>
      <c r="N501"/>
      <c r="O501"/>
      <c r="P501" s="124"/>
      <c r="AF501">
        <v>480</v>
      </c>
      <c r="AG501" s="55" t="s">
        <v>1269</v>
      </c>
      <c r="AH501" s="127">
        <f>$O$709</f>
        <v>0</v>
      </c>
    </row>
    <row r="502" spans="1:34" ht="15.75" thickBot="1" x14ac:dyDescent="0.3">
      <c r="A502" s="125" t="s">
        <v>749</v>
      </c>
      <c r="B502" s="99" t="s">
        <v>385</v>
      </c>
      <c r="AF502">
        <v>481</v>
      </c>
      <c r="AG502" s="160" t="s">
        <v>37</v>
      </c>
      <c r="AH502" s="127">
        <f>$N$712</f>
        <v>5</v>
      </c>
    </row>
    <row r="503" spans="1:34" ht="15" thickBot="1" x14ac:dyDescent="0.25">
      <c r="A503" s="8"/>
      <c r="B503" s="5"/>
      <c r="C503" s="249" t="s">
        <v>1277</v>
      </c>
      <c r="D503" s="249"/>
      <c r="E503" s="249"/>
      <c r="F503" s="249"/>
      <c r="G503" s="249"/>
      <c r="H503" s="249"/>
      <c r="I503" s="249"/>
      <c r="J503" s="249"/>
      <c r="K503" s="249"/>
      <c r="L503" s="1"/>
      <c r="M503" s="12" t="s">
        <v>781</v>
      </c>
      <c r="N503" s="13">
        <v>1</v>
      </c>
      <c r="O503" s="14"/>
      <c r="P503" s="14"/>
      <c r="Q503" s="14"/>
      <c r="R503" s="14"/>
      <c r="S503" s="14"/>
      <c r="T503" s="14"/>
      <c r="AF503">
        <v>482</v>
      </c>
      <c r="AG503" s="160" t="s">
        <v>38</v>
      </c>
      <c r="AH503" s="127">
        <f>$O$712</f>
        <v>0</v>
      </c>
    </row>
    <row r="504" spans="1:34" ht="15" thickBot="1" x14ac:dyDescent="0.25">
      <c r="A504" s="8"/>
      <c r="B504" s="5"/>
      <c r="C504" s="249" t="s">
        <v>1278</v>
      </c>
      <c r="D504" s="249"/>
      <c r="E504" s="249"/>
      <c r="F504" s="249"/>
      <c r="G504" s="249"/>
      <c r="H504" s="249"/>
      <c r="I504" s="249"/>
      <c r="J504" s="249"/>
      <c r="K504" s="249"/>
      <c r="L504" s="1"/>
      <c r="M504" s="12" t="s">
        <v>782</v>
      </c>
      <c r="N504" s="13">
        <v>1</v>
      </c>
      <c r="O504" s="14"/>
      <c r="P504" s="14"/>
      <c r="Q504" s="14"/>
      <c r="R504" s="14"/>
      <c r="S504" s="14"/>
      <c r="T504" s="14"/>
      <c r="AF504">
        <v>483</v>
      </c>
      <c r="AG504" s="160" t="s">
        <v>655</v>
      </c>
      <c r="AH504" s="126">
        <f>$N$720</f>
        <v>56</v>
      </c>
    </row>
    <row r="505" spans="1:34" ht="15" customHeight="1" x14ac:dyDescent="0.2">
      <c r="C505" s="23"/>
      <c r="M505" s="55"/>
      <c r="AF505">
        <v>484</v>
      </c>
      <c r="AG505" s="160" t="s">
        <v>724</v>
      </c>
      <c r="AH505" s="126">
        <f>$N$726</f>
        <v>4</v>
      </c>
    </row>
    <row r="506" spans="1:34" ht="14.25" x14ac:dyDescent="0.2">
      <c r="A506" s="125" t="s">
        <v>750</v>
      </c>
      <c r="B506" s="432" t="s">
        <v>639</v>
      </c>
      <c r="C506" s="321"/>
      <c r="D506" s="321"/>
      <c r="E506" s="321"/>
      <c r="F506" s="321"/>
      <c r="G506" s="321"/>
      <c r="H506" s="321"/>
      <c r="I506" s="321"/>
      <c r="J506" s="321"/>
      <c r="K506" s="321"/>
      <c r="M506" s="55"/>
      <c r="N506" s="333" t="s">
        <v>1279</v>
      </c>
      <c r="O506" s="332" t="s">
        <v>1280</v>
      </c>
      <c r="P506" s="332" t="s">
        <v>1280</v>
      </c>
      <c r="Q506" s="332" t="s">
        <v>1280</v>
      </c>
      <c r="AF506">
        <v>485</v>
      </c>
      <c r="AG506" s="160" t="s">
        <v>725</v>
      </c>
      <c r="AH506" s="126">
        <f>$N$728</f>
        <v>8</v>
      </c>
    </row>
    <row r="507" spans="1:34" ht="14.25" x14ac:dyDescent="0.2">
      <c r="A507" s="8"/>
      <c r="B507" s="321"/>
      <c r="C507" s="321"/>
      <c r="D507" s="321"/>
      <c r="E507" s="321"/>
      <c r="F507" s="321"/>
      <c r="G507" s="321"/>
      <c r="H507" s="321"/>
      <c r="I507" s="321"/>
      <c r="J507" s="321"/>
      <c r="K507" s="321"/>
      <c r="M507" s="55"/>
      <c r="N507" s="333"/>
      <c r="O507" s="332"/>
      <c r="P507" s="332"/>
      <c r="Q507" s="332"/>
      <c r="AF507">
        <v>486</v>
      </c>
      <c r="AG507" s="160" t="s">
        <v>727</v>
      </c>
      <c r="AH507" s="126">
        <f>$N$734</f>
        <v>10</v>
      </c>
    </row>
    <row r="508" spans="1:34" ht="12.75" customHeight="1" x14ac:dyDescent="0.25">
      <c r="C508" s="23" t="s">
        <v>880</v>
      </c>
      <c r="M508" s="12" t="s">
        <v>783</v>
      </c>
      <c r="N508" s="42">
        <v>5</v>
      </c>
      <c r="O508" s="42"/>
      <c r="P508" s="42"/>
      <c r="Q508" s="42"/>
      <c r="AF508">
        <v>487</v>
      </c>
      <c r="AG508" s="160" t="s">
        <v>728</v>
      </c>
      <c r="AH508" s="126">
        <f>$N$736</f>
        <v>0</v>
      </c>
    </row>
    <row r="509" spans="1:34" ht="12.75" customHeight="1" x14ac:dyDescent="0.2">
      <c r="C509" s="23" t="s">
        <v>388</v>
      </c>
      <c r="M509" s="12" t="s">
        <v>784</v>
      </c>
      <c r="N509" s="42">
        <v>2</v>
      </c>
      <c r="O509" s="42"/>
      <c r="P509" s="42"/>
      <c r="Q509" s="42"/>
      <c r="AF509">
        <v>488</v>
      </c>
      <c r="AG509" s="160" t="s">
        <v>622</v>
      </c>
      <c r="AH509" s="126">
        <f>$N$740</f>
        <v>8</v>
      </c>
    </row>
    <row r="510" spans="1:34" ht="12.75" customHeight="1" x14ac:dyDescent="0.2">
      <c r="C510" s="23" t="s">
        <v>386</v>
      </c>
      <c r="M510" s="12" t="s">
        <v>785</v>
      </c>
      <c r="N510" s="42">
        <v>27</v>
      </c>
      <c r="O510" s="42"/>
      <c r="P510" s="42"/>
      <c r="Q510" s="42"/>
      <c r="AF510">
        <v>489</v>
      </c>
      <c r="AG510" s="113" t="s">
        <v>731</v>
      </c>
      <c r="AH510" s="126">
        <f>$N$765</f>
        <v>4</v>
      </c>
    </row>
    <row r="511" spans="1:34" ht="15" customHeight="1" x14ac:dyDescent="0.2">
      <c r="C511" s="23" t="s">
        <v>387</v>
      </c>
      <c r="J511" s="164" t="s">
        <v>185</v>
      </c>
      <c r="K511" s="164" t="s">
        <v>186</v>
      </c>
      <c r="M511" s="12" t="s">
        <v>786</v>
      </c>
      <c r="N511" s="42">
        <v>1</v>
      </c>
      <c r="O511" s="42"/>
      <c r="P511" s="42"/>
      <c r="Q511" s="42"/>
      <c r="AF511">
        <v>490</v>
      </c>
      <c r="AG511" s="113" t="s">
        <v>732</v>
      </c>
      <c r="AH511" s="126">
        <f>$N$766</f>
        <v>5</v>
      </c>
    </row>
    <row r="512" spans="1:34" ht="14.25" x14ac:dyDescent="0.2">
      <c r="AF512">
        <v>491</v>
      </c>
      <c r="AG512" s="113" t="s">
        <v>733</v>
      </c>
      <c r="AH512" s="126">
        <f>$N$767</f>
        <v>5</v>
      </c>
    </row>
    <row r="513" spans="1:34" ht="18" customHeight="1" x14ac:dyDescent="0.2">
      <c r="A513" s="23" t="s">
        <v>914</v>
      </c>
      <c r="B513" s="411" t="s">
        <v>389</v>
      </c>
      <c r="C513" s="331"/>
      <c r="D513" s="331"/>
      <c r="E513" s="331"/>
      <c r="F513" s="331"/>
      <c r="G513" s="331"/>
      <c r="H513" s="331"/>
      <c r="I513" s="331"/>
      <c r="J513" s="331"/>
      <c r="K513" s="331"/>
      <c r="L513" s="24"/>
      <c r="O513" s="14" t="s">
        <v>1307</v>
      </c>
      <c r="P513" s="14"/>
      <c r="AF513">
        <v>492</v>
      </c>
      <c r="AG513" s="113" t="s">
        <v>734</v>
      </c>
      <c r="AH513" s="126">
        <f>$N$768</f>
        <v>5</v>
      </c>
    </row>
    <row r="514" spans="1:34" ht="18" customHeight="1" thickBot="1" x14ac:dyDescent="0.25">
      <c r="A514" s="23"/>
      <c r="B514" s="331"/>
      <c r="C514" s="331"/>
      <c r="D514" s="331"/>
      <c r="E514" s="331"/>
      <c r="F514" s="331"/>
      <c r="G514" s="331"/>
      <c r="H514" s="331"/>
      <c r="I514" s="331"/>
      <c r="J514" s="331"/>
      <c r="K514" s="331"/>
      <c r="L514" s="24"/>
      <c r="M514" s="55" t="s">
        <v>914</v>
      </c>
      <c r="N514" s="140">
        <v>50</v>
      </c>
      <c r="O514" s="141">
        <f>IF($N$433=0,0,N514/$N$433)</f>
        <v>2.1739130434782608</v>
      </c>
      <c r="AF514">
        <v>493</v>
      </c>
      <c r="AG514" s="113" t="s">
        <v>735</v>
      </c>
      <c r="AH514" s="126">
        <f>$N$769</f>
        <v>4</v>
      </c>
    </row>
    <row r="515" spans="1:34" ht="18" customHeight="1" x14ac:dyDescent="0.2">
      <c r="B515" s="193"/>
      <c r="C515" s="193"/>
      <c r="D515" s="193"/>
      <c r="E515" s="193"/>
      <c r="F515" s="193"/>
      <c r="G515" s="193"/>
      <c r="H515" s="193"/>
      <c r="I515" s="193"/>
      <c r="J515" s="193"/>
      <c r="K515" s="193"/>
      <c r="AF515">
        <v>494</v>
      </c>
      <c r="AG515" s="113" t="s">
        <v>736</v>
      </c>
      <c r="AH515" s="126">
        <f>$N$770</f>
        <v>4</v>
      </c>
    </row>
    <row r="516" spans="1:34" ht="17.25" customHeight="1" x14ac:dyDescent="0.2">
      <c r="B516" s="71"/>
      <c r="C516" s="71"/>
      <c r="D516" s="71"/>
      <c r="E516" s="71"/>
      <c r="F516" s="71"/>
      <c r="G516" s="71"/>
      <c r="H516" s="71"/>
      <c r="I516" s="71"/>
      <c r="J516" s="71"/>
      <c r="K516" s="71"/>
      <c r="AF516">
        <v>495</v>
      </c>
      <c r="AG516" s="113" t="s">
        <v>737</v>
      </c>
      <c r="AH516" s="126">
        <f>$N$771</f>
        <v>4</v>
      </c>
    </row>
    <row r="517" spans="1:34" ht="17.25" customHeight="1" x14ac:dyDescent="0.2">
      <c r="A517" s="81" t="s">
        <v>1056</v>
      </c>
      <c r="B517" s="329" t="s">
        <v>391</v>
      </c>
      <c r="C517" s="330"/>
      <c r="D517" s="330"/>
      <c r="E517" s="330"/>
      <c r="F517" s="330"/>
      <c r="G517" s="330"/>
      <c r="H517" s="330"/>
      <c r="I517" s="330"/>
      <c r="J517" s="330"/>
      <c r="K517" s="330"/>
      <c r="L517" s="330"/>
      <c r="U517" s="83"/>
      <c r="V517" s="83"/>
      <c r="AF517">
        <v>496</v>
      </c>
      <c r="AG517" s="113" t="s">
        <v>738</v>
      </c>
      <c r="AH517" s="126">
        <f>$N$772</f>
        <v>5</v>
      </c>
    </row>
    <row r="518" spans="1:34" ht="17.25" customHeight="1" x14ac:dyDescent="0.2">
      <c r="A518" s="81"/>
      <c r="B518" s="330"/>
      <c r="C518" s="330"/>
      <c r="D518" s="330"/>
      <c r="E518" s="330"/>
      <c r="F518" s="330"/>
      <c r="G518" s="330"/>
      <c r="H518" s="330"/>
      <c r="I518" s="330"/>
      <c r="J518" s="330"/>
      <c r="K518" s="330"/>
      <c r="L518" s="330"/>
      <c r="N518" s="217" t="s">
        <v>932</v>
      </c>
      <c r="O518" s="217" t="s">
        <v>933</v>
      </c>
      <c r="P518" s="217" t="s">
        <v>795</v>
      </c>
      <c r="U518" s="83"/>
      <c r="V518" s="83"/>
      <c r="AF518">
        <v>497</v>
      </c>
      <c r="AG518" s="113" t="s">
        <v>58</v>
      </c>
      <c r="AH518" s="126">
        <f>$N$775</f>
        <v>4</v>
      </c>
    </row>
    <row r="519" spans="1:34" ht="14.25" x14ac:dyDescent="0.2">
      <c r="A519" s="81"/>
      <c r="B519" s="331"/>
      <c r="C519" s="331"/>
      <c r="D519" s="331"/>
      <c r="E519" s="331"/>
      <c r="F519" s="331"/>
      <c r="G519" s="331"/>
      <c r="H519" s="331"/>
      <c r="I519" s="331"/>
      <c r="J519" s="331"/>
      <c r="K519" s="331"/>
      <c r="L519" s="331"/>
      <c r="M519" s="55"/>
      <c r="N519" s="327"/>
      <c r="O519" s="327"/>
      <c r="P519" s="327"/>
      <c r="U519" s="83"/>
      <c r="V519" s="83"/>
      <c r="AF519">
        <v>498</v>
      </c>
      <c r="AG519" s="113" t="s">
        <v>59</v>
      </c>
      <c r="AH519" s="126">
        <f>$N$776</f>
        <v>3</v>
      </c>
    </row>
    <row r="520" spans="1:34" ht="18" customHeight="1" x14ac:dyDescent="0.2">
      <c r="A520" s="81"/>
      <c r="B520" s="82"/>
      <c r="C520" s="328" t="s">
        <v>511</v>
      </c>
      <c r="D520" s="328"/>
      <c r="E520" s="328"/>
      <c r="F520" s="328"/>
      <c r="G520" s="193"/>
      <c r="H520" s="193"/>
      <c r="I520" s="193"/>
      <c r="J520" s="193"/>
      <c r="K520" s="82"/>
      <c r="L520" s="82"/>
      <c r="M520" s="55" t="s">
        <v>1056</v>
      </c>
      <c r="N520" s="56">
        <v>21</v>
      </c>
      <c r="O520" s="56"/>
      <c r="P520" s="65">
        <f>N520+O520</f>
        <v>21</v>
      </c>
      <c r="Q520" s="2" t="str">
        <f>IF(P520&gt;$N$429,"Numar mai mare decat total CD din şcoala. CORECTATI!!!","")</f>
        <v/>
      </c>
      <c r="AF520">
        <v>499</v>
      </c>
      <c r="AG520" s="113" t="s">
        <v>60</v>
      </c>
      <c r="AH520" s="126">
        <f>$N$777</f>
        <v>5</v>
      </c>
    </row>
    <row r="521" spans="1:34" ht="18" customHeight="1" x14ac:dyDescent="0.2">
      <c r="A521" s="83"/>
      <c r="B521" s="83"/>
      <c r="C521" s="83"/>
      <c r="D521" s="83"/>
      <c r="E521" s="83"/>
      <c r="F521" s="83"/>
      <c r="G521" s="83"/>
      <c r="H521" s="83"/>
      <c r="I521" s="83"/>
      <c r="J521" s="83"/>
      <c r="K521" s="83"/>
      <c r="L521" s="83"/>
      <c r="M521" s="159"/>
      <c r="N521" s="83"/>
      <c r="O521" s="110"/>
      <c r="P521" s="83"/>
      <c r="Q521" s="83"/>
      <c r="R521" s="83"/>
      <c r="S521" s="83"/>
      <c r="T521" s="83"/>
      <c r="AF521">
        <v>500</v>
      </c>
      <c r="AG521" s="113" t="s">
        <v>61</v>
      </c>
      <c r="AH521" s="126">
        <f>$N$778</f>
        <v>3</v>
      </c>
    </row>
    <row r="522" spans="1:34" ht="13.5" customHeight="1" x14ac:dyDescent="0.2">
      <c r="A522" s="83"/>
      <c r="B522" s="83"/>
      <c r="C522" s="83"/>
      <c r="D522" s="83"/>
      <c r="E522" s="83"/>
      <c r="F522" s="83"/>
      <c r="G522" s="83"/>
      <c r="H522" s="83"/>
      <c r="I522" s="83"/>
      <c r="J522" s="83"/>
      <c r="K522" s="83"/>
      <c r="L522" s="83"/>
      <c r="M522" s="159"/>
      <c r="N522" s="83"/>
      <c r="O522" s="83"/>
      <c r="P522" s="83"/>
      <c r="Q522" s="83"/>
      <c r="R522" s="83"/>
      <c r="S522" s="83"/>
      <c r="T522" s="83"/>
      <c r="AF522">
        <v>501</v>
      </c>
      <c r="AG522" s="113" t="s">
        <v>62</v>
      </c>
      <c r="AH522" s="126">
        <f>$N$779</f>
        <v>3</v>
      </c>
    </row>
    <row r="523" spans="1:34" ht="13.5" customHeight="1" x14ac:dyDescent="0.2">
      <c r="A523" s="423" t="s">
        <v>390</v>
      </c>
      <c r="B523" s="424"/>
      <c r="C523" s="424"/>
      <c r="D523" s="424"/>
      <c r="E523" s="424"/>
      <c r="F523" s="424"/>
      <c r="G523" s="424"/>
      <c r="H523" s="424"/>
      <c r="I523" s="424"/>
      <c r="J523" s="424"/>
      <c r="K523" s="425"/>
      <c r="L523" s="1"/>
      <c r="R523"/>
      <c r="S523"/>
      <c r="AF523">
        <v>502</v>
      </c>
      <c r="AG523" s="113" t="s">
        <v>63</v>
      </c>
      <c r="AH523" s="126">
        <f>$N$780</f>
        <v>3</v>
      </c>
    </row>
    <row r="524" spans="1:34" ht="16.5" customHeight="1" x14ac:dyDescent="0.2">
      <c r="A524" s="426"/>
      <c r="B524" s="427"/>
      <c r="C524" s="427"/>
      <c r="D524" s="427"/>
      <c r="E524" s="427"/>
      <c r="F524" s="427"/>
      <c r="G524" s="427"/>
      <c r="H524" s="427"/>
      <c r="I524" s="427"/>
      <c r="J524" s="427"/>
      <c r="K524" s="428"/>
      <c r="L524" s="1"/>
      <c r="R524"/>
      <c r="S524"/>
      <c r="AF524">
        <v>503</v>
      </c>
      <c r="AG524" s="113" t="s">
        <v>64</v>
      </c>
      <c r="AH524" s="126">
        <f>$N$781</f>
        <v>3</v>
      </c>
    </row>
    <row r="525" spans="1:34" ht="16.5" customHeight="1" x14ac:dyDescent="0.2">
      <c r="A525" s="426"/>
      <c r="B525" s="427"/>
      <c r="C525" s="427"/>
      <c r="D525" s="427"/>
      <c r="E525" s="427"/>
      <c r="F525" s="427"/>
      <c r="G525" s="427"/>
      <c r="H525" s="427"/>
      <c r="I525" s="427"/>
      <c r="J525" s="427"/>
      <c r="K525" s="428"/>
      <c r="L525" s="1"/>
      <c r="P525" s="120"/>
      <c r="R525"/>
      <c r="S525"/>
      <c r="AF525">
        <v>504</v>
      </c>
      <c r="AG525" s="113" t="s">
        <v>65</v>
      </c>
      <c r="AH525" s="126">
        <f>$N$782</f>
        <v>3</v>
      </c>
    </row>
    <row r="526" spans="1:34" ht="18" customHeight="1" x14ac:dyDescent="0.2">
      <c r="A526" s="429"/>
      <c r="B526" s="430"/>
      <c r="C526" s="430"/>
      <c r="D526" s="430"/>
      <c r="E526" s="430"/>
      <c r="F526" s="430"/>
      <c r="G526" s="430"/>
      <c r="H526" s="430"/>
      <c r="I526" s="430"/>
      <c r="J526" s="430"/>
      <c r="K526" s="431"/>
      <c r="L526" s="1"/>
      <c r="P526" s="120"/>
      <c r="R526"/>
      <c r="S526"/>
      <c r="AF526">
        <v>505</v>
      </c>
      <c r="AG526" s="113" t="s">
        <v>66</v>
      </c>
      <c r="AH526" s="126">
        <f>$N$783</f>
        <v>4</v>
      </c>
    </row>
    <row r="527" spans="1:34" ht="18" customHeight="1" x14ac:dyDescent="0.2">
      <c r="A527" s="83"/>
      <c r="B527" s="83"/>
      <c r="C527" s="83"/>
      <c r="D527" s="83"/>
      <c r="E527" s="83"/>
      <c r="F527" s="83"/>
      <c r="G527" s="83"/>
      <c r="H527" s="83"/>
      <c r="I527" s="83"/>
      <c r="J527" s="83"/>
      <c r="K527" s="83"/>
      <c r="L527" s="83"/>
      <c r="M527" s="159"/>
      <c r="N527" s="83"/>
      <c r="O527" s="83"/>
      <c r="P527" s="83"/>
      <c r="Q527" s="83"/>
      <c r="R527" s="83"/>
      <c r="S527" s="83"/>
      <c r="T527" s="83"/>
      <c r="AF527">
        <v>506</v>
      </c>
      <c r="AG527" s="113" t="s">
        <v>67</v>
      </c>
      <c r="AH527" s="126">
        <f>$N$784</f>
        <v>4</v>
      </c>
    </row>
    <row r="528" spans="1:34" ht="18" customHeight="1" x14ac:dyDescent="0.2">
      <c r="A528"/>
      <c r="B528" s="100"/>
      <c r="C528" s="100"/>
      <c r="D528" s="100"/>
      <c r="E528" s="100"/>
      <c r="F528" s="100"/>
      <c r="G528" s="100"/>
      <c r="H528" s="100"/>
      <c r="I528" s="100"/>
      <c r="J528" s="100"/>
      <c r="K528" s="100"/>
      <c r="L528" s="1"/>
      <c r="R528"/>
      <c r="S528"/>
      <c r="AF528">
        <v>507</v>
      </c>
      <c r="AG528" s="113" t="s">
        <v>68</v>
      </c>
      <c r="AH528" s="126">
        <f>$N$785</f>
        <v>2</v>
      </c>
    </row>
    <row r="529" spans="1:34" ht="18" customHeight="1" x14ac:dyDescent="0.2">
      <c r="A529" s="21" t="s">
        <v>1045</v>
      </c>
      <c r="B529" s="204" t="s">
        <v>392</v>
      </c>
      <c r="C529" s="205"/>
      <c r="D529" s="205"/>
      <c r="E529" s="205"/>
      <c r="F529" s="205"/>
      <c r="G529" s="205"/>
      <c r="H529" s="205"/>
      <c r="I529" s="205"/>
      <c r="J529" s="205"/>
      <c r="K529" s="71"/>
      <c r="M529" s="8"/>
      <c r="N529" s="143"/>
      <c r="AF529">
        <v>508</v>
      </c>
      <c r="AG529" s="113" t="s">
        <v>69</v>
      </c>
      <c r="AH529" s="126">
        <f>$N$786</f>
        <v>4</v>
      </c>
    </row>
    <row r="530" spans="1:34" ht="14.25" x14ac:dyDescent="0.2">
      <c r="A530" s="21"/>
      <c r="B530" s="205"/>
      <c r="C530" s="205"/>
      <c r="D530" s="205"/>
      <c r="E530" s="205"/>
      <c r="F530" s="205"/>
      <c r="G530" s="205"/>
      <c r="H530" s="205"/>
      <c r="I530" s="205"/>
      <c r="J530" s="205"/>
      <c r="K530" s="71"/>
      <c r="M530" s="8"/>
      <c r="N530" s="144"/>
      <c r="AF530">
        <v>509</v>
      </c>
      <c r="AG530" s="113" t="s">
        <v>70</v>
      </c>
      <c r="AH530" s="126">
        <f>$N$787</f>
        <v>5</v>
      </c>
    </row>
    <row r="531" spans="1:34" ht="14.25" x14ac:dyDescent="0.2">
      <c r="A531" s="21"/>
      <c r="B531" s="88" t="s">
        <v>644</v>
      </c>
      <c r="C531" s="315" t="s">
        <v>324</v>
      </c>
      <c r="D531" s="315"/>
      <c r="E531" s="315"/>
      <c r="F531" s="315"/>
      <c r="G531" s="315"/>
      <c r="H531" s="315"/>
      <c r="I531" s="315"/>
      <c r="J531" s="315"/>
      <c r="K531" s="315"/>
      <c r="M531" s="8"/>
      <c r="N531" s="144" t="s">
        <v>572</v>
      </c>
      <c r="AF531">
        <v>510</v>
      </c>
      <c r="AG531" s="113" t="s">
        <v>842</v>
      </c>
      <c r="AH531" s="126">
        <f>$N$790</f>
        <v>5</v>
      </c>
    </row>
    <row r="532" spans="1:34" ht="15" x14ac:dyDescent="0.2">
      <c r="A532" s="11"/>
      <c r="B532" s="1"/>
      <c r="C532" s="108" t="s">
        <v>1325</v>
      </c>
      <c r="D532" s="1"/>
      <c r="E532" s="1"/>
      <c r="F532" s="1"/>
      <c r="G532" s="1"/>
      <c r="H532" s="1"/>
      <c r="I532" s="1"/>
      <c r="J532" s="1"/>
      <c r="K532" s="1"/>
      <c r="L532" s="1"/>
      <c r="M532" s="55" t="s">
        <v>646</v>
      </c>
      <c r="N532" s="42"/>
      <c r="AF532">
        <v>511</v>
      </c>
      <c r="AG532" s="113" t="s">
        <v>843</v>
      </c>
      <c r="AH532" s="126">
        <f>$N$791</f>
        <v>5</v>
      </c>
    </row>
    <row r="533" spans="1:34" ht="15" x14ac:dyDescent="0.2">
      <c r="A533" s="11"/>
      <c r="B533" s="1"/>
      <c r="C533" s="108" t="s">
        <v>1326</v>
      </c>
      <c r="D533" s="1"/>
      <c r="E533" s="1"/>
      <c r="F533" s="1"/>
      <c r="G533" s="1"/>
      <c r="H533" s="1"/>
      <c r="I533" s="1"/>
      <c r="J533" s="1"/>
      <c r="K533" s="1"/>
      <c r="L533" s="1"/>
      <c r="M533" s="55" t="s">
        <v>647</v>
      </c>
      <c r="N533" s="42"/>
      <c r="P533" s="145"/>
      <c r="AF533">
        <v>512</v>
      </c>
      <c r="AG533" s="113" t="s">
        <v>904</v>
      </c>
      <c r="AH533" s="126">
        <f>$N$796</f>
        <v>4</v>
      </c>
    </row>
    <row r="534" spans="1:34" ht="13.5" customHeight="1" x14ac:dyDescent="0.2">
      <c r="A534" s="11"/>
      <c r="B534" s="1"/>
      <c r="C534" s="108" t="s">
        <v>308</v>
      </c>
      <c r="D534" s="1"/>
      <c r="E534" s="1"/>
      <c r="F534" s="1"/>
      <c r="G534" s="1"/>
      <c r="H534" s="1"/>
      <c r="I534" s="1"/>
      <c r="J534" s="1"/>
      <c r="K534" s="1"/>
      <c r="L534" s="1"/>
      <c r="M534" s="55" t="s">
        <v>568</v>
      </c>
      <c r="N534" s="42">
        <v>312</v>
      </c>
      <c r="AF534">
        <v>513</v>
      </c>
      <c r="AG534" s="113" t="s">
        <v>905</v>
      </c>
      <c r="AH534" s="126">
        <f>$N$797</f>
        <v>4</v>
      </c>
    </row>
    <row r="535" spans="1:34" ht="14.25" x14ac:dyDescent="0.2">
      <c r="C535" s="108" t="s">
        <v>309</v>
      </c>
      <c r="G535" s="23"/>
      <c r="H535" s="23"/>
      <c r="I535" s="23"/>
      <c r="K535" s="23"/>
      <c r="L535" s="23"/>
      <c r="M535" s="55" t="s">
        <v>569</v>
      </c>
      <c r="N535" s="42">
        <v>178</v>
      </c>
      <c r="AF535">
        <v>514</v>
      </c>
      <c r="AG535" s="113" t="s">
        <v>906</v>
      </c>
      <c r="AH535" s="126">
        <f>$N$798</f>
        <v>5</v>
      </c>
    </row>
    <row r="536" spans="1:34" ht="14.25" x14ac:dyDescent="0.2">
      <c r="C536" s="108" t="s">
        <v>325</v>
      </c>
      <c r="M536" s="55" t="s">
        <v>570</v>
      </c>
      <c r="N536" s="42"/>
      <c r="AF536">
        <v>515</v>
      </c>
      <c r="AG536" s="113" t="s">
        <v>907</v>
      </c>
      <c r="AH536" s="126">
        <f>$N$799</f>
        <v>5</v>
      </c>
    </row>
    <row r="537" spans="1:34" ht="14.25" x14ac:dyDescent="0.2">
      <c r="C537" s="108" t="s">
        <v>862</v>
      </c>
      <c r="M537" s="55" t="s">
        <v>571</v>
      </c>
      <c r="N537" s="42"/>
      <c r="AF537">
        <v>516</v>
      </c>
      <c r="AG537" s="113" t="s">
        <v>909</v>
      </c>
      <c r="AH537" s="126">
        <f>$N$802</f>
        <v>5</v>
      </c>
    </row>
    <row r="538" spans="1:34" ht="14.25" x14ac:dyDescent="0.2">
      <c r="C538" s="46" t="s">
        <v>967</v>
      </c>
      <c r="M538" s="55"/>
      <c r="N538" s="66">
        <f>SUM(N532:N537)</f>
        <v>490</v>
      </c>
      <c r="P538" s="145"/>
      <c r="AF538">
        <v>517</v>
      </c>
      <c r="AG538" s="113" t="s">
        <v>910</v>
      </c>
      <c r="AH538" s="126">
        <f>$N$803</f>
        <v>5</v>
      </c>
    </row>
    <row r="539" spans="1:34" ht="14.25" x14ac:dyDescent="0.2">
      <c r="C539" s="46" t="s">
        <v>1323</v>
      </c>
      <c r="M539" s="55"/>
      <c r="N539" s="66">
        <f>SUM(N532:N533)</f>
        <v>0</v>
      </c>
      <c r="P539" s="145"/>
      <c r="AF539">
        <v>518</v>
      </c>
      <c r="AG539" s="113" t="s">
        <v>911</v>
      </c>
      <c r="AH539" s="126">
        <f>$N$806</f>
        <v>4</v>
      </c>
    </row>
    <row r="540" spans="1:34" ht="14.25" x14ac:dyDescent="0.2">
      <c r="C540" s="46" t="s">
        <v>1306</v>
      </c>
      <c r="M540" s="55"/>
      <c r="N540" s="66">
        <f>SUM(N534:N537)</f>
        <v>490</v>
      </c>
      <c r="P540" s="145"/>
      <c r="AF540">
        <v>519</v>
      </c>
      <c r="AG540" s="113" t="s">
        <v>912</v>
      </c>
      <c r="AH540" s="126">
        <f>$N$807</f>
        <v>5</v>
      </c>
    </row>
    <row r="541" spans="1:34" ht="14.25" x14ac:dyDescent="0.2">
      <c r="C541" s="23"/>
      <c r="M541" s="55"/>
      <c r="N541" s="144"/>
      <c r="P541" s="145"/>
      <c r="AF541">
        <v>520</v>
      </c>
      <c r="AG541" s="113" t="s">
        <v>913</v>
      </c>
      <c r="AH541" s="126">
        <f>$N$810</f>
        <v>3</v>
      </c>
    </row>
    <row r="542" spans="1:34" ht="14.25" x14ac:dyDescent="0.2">
      <c r="C542" s="23"/>
      <c r="M542" s="55"/>
      <c r="N542" s="144" t="s">
        <v>572</v>
      </c>
      <c r="P542" s="145"/>
      <c r="AF542">
        <v>521</v>
      </c>
      <c r="AG542" s="113" t="s">
        <v>660</v>
      </c>
      <c r="AH542" s="126">
        <f>$N$811</f>
        <v>4</v>
      </c>
    </row>
    <row r="543" spans="1:34" ht="14.25" x14ac:dyDescent="0.2">
      <c r="B543" s="88" t="s">
        <v>645</v>
      </c>
      <c r="C543" s="315" t="s">
        <v>326</v>
      </c>
      <c r="D543" s="315"/>
      <c r="E543" s="315"/>
      <c r="F543" s="315"/>
      <c r="G543" s="315"/>
      <c r="H543" s="315"/>
      <c r="I543" s="315"/>
      <c r="J543" s="315"/>
      <c r="K543" s="315"/>
      <c r="M543" s="148" t="s">
        <v>645</v>
      </c>
      <c r="N543" s="56"/>
      <c r="P543" s="145"/>
      <c r="AF543">
        <v>522</v>
      </c>
      <c r="AG543" s="113" t="s">
        <v>675</v>
      </c>
      <c r="AH543" s="126">
        <f>$N$816</f>
        <v>4</v>
      </c>
    </row>
    <row r="544" spans="1:34" ht="14.25" x14ac:dyDescent="0.2">
      <c r="A544" s="8"/>
      <c r="B544" s="5"/>
      <c r="C544" s="193"/>
      <c r="D544" s="193"/>
      <c r="E544" s="193"/>
      <c r="F544" s="193"/>
      <c r="G544" s="193"/>
      <c r="H544" s="193"/>
      <c r="I544" s="193"/>
      <c r="J544" s="193"/>
      <c r="K544" s="193"/>
      <c r="L544" s="1"/>
      <c r="M544" s="8"/>
      <c r="N544" s="8"/>
      <c r="O544" s="14"/>
      <c r="P544" s="14"/>
      <c r="Q544" s="14"/>
      <c r="R544" s="14"/>
      <c r="S544" s="14"/>
      <c r="T544" s="14"/>
      <c r="U544" s="14"/>
      <c r="AF544">
        <v>523</v>
      </c>
      <c r="AG544" s="113" t="s">
        <v>676</v>
      </c>
      <c r="AH544" s="126">
        <f>$N$817</f>
        <v>4</v>
      </c>
    </row>
    <row r="545" spans="1:35" ht="14.25" x14ac:dyDescent="0.2">
      <c r="A545" s="8"/>
      <c r="B545" s="5"/>
      <c r="C545" s="71"/>
      <c r="D545" s="71"/>
      <c r="E545" s="71"/>
      <c r="F545" s="71"/>
      <c r="G545" s="71"/>
      <c r="H545" s="71"/>
      <c r="I545" s="71"/>
      <c r="J545" s="71"/>
      <c r="K545" s="71"/>
      <c r="L545" s="1"/>
      <c r="M545" s="8"/>
      <c r="N545" s="15"/>
      <c r="O545" s="14"/>
      <c r="P545" s="14"/>
      <c r="Q545" s="14"/>
      <c r="R545" s="14"/>
      <c r="S545" s="14"/>
      <c r="T545" s="14"/>
      <c r="U545" s="14"/>
      <c r="AF545">
        <v>524</v>
      </c>
      <c r="AG545" s="113" t="s">
        <v>677</v>
      </c>
      <c r="AH545" s="126">
        <f>$N$818</f>
        <v>5</v>
      </c>
    </row>
    <row r="546" spans="1:35" ht="20.25" x14ac:dyDescent="0.2">
      <c r="A546" s="233" t="s">
        <v>327</v>
      </c>
      <c r="B546" s="234"/>
      <c r="C546" s="234"/>
      <c r="D546" s="234"/>
      <c r="E546" s="234"/>
      <c r="F546" s="234"/>
      <c r="G546" s="234"/>
      <c r="H546" s="234"/>
      <c r="I546" s="234"/>
      <c r="J546" s="234"/>
      <c r="K546" s="235"/>
      <c r="L546" s="1"/>
      <c r="R546"/>
      <c r="S546"/>
      <c r="AF546">
        <v>525</v>
      </c>
      <c r="AG546" s="113" t="s">
        <v>683</v>
      </c>
      <c r="AH546" s="126">
        <f>$N$821</f>
        <v>4</v>
      </c>
    </row>
    <row r="547" spans="1:35" ht="14.25" x14ac:dyDescent="0.2">
      <c r="A547" s="8"/>
      <c r="B547" s="5"/>
      <c r="C547" s="71"/>
      <c r="D547" s="71"/>
      <c r="E547" s="71"/>
      <c r="F547" s="71"/>
      <c r="G547" s="71"/>
      <c r="H547" s="71"/>
      <c r="I547" s="71"/>
      <c r="J547" s="71"/>
      <c r="K547" s="71"/>
      <c r="L547" s="1"/>
      <c r="M547" s="8"/>
      <c r="N547" s="15"/>
      <c r="O547" s="14"/>
      <c r="P547" s="14"/>
      <c r="Q547" s="14"/>
      <c r="R547" s="14"/>
      <c r="S547" s="14"/>
      <c r="T547" s="14"/>
      <c r="U547" s="14"/>
      <c r="AF547">
        <v>526</v>
      </c>
      <c r="AG547" s="113" t="s">
        <v>685</v>
      </c>
      <c r="AH547" s="126">
        <f>$N$824</f>
        <v>4</v>
      </c>
    </row>
    <row r="548" spans="1:35" ht="14.25" x14ac:dyDescent="0.2">
      <c r="A548" s="23" t="s">
        <v>1067</v>
      </c>
      <c r="B548" s="221" t="s">
        <v>837</v>
      </c>
      <c r="C548" s="193"/>
      <c r="D548" s="193"/>
      <c r="E548" s="193"/>
      <c r="F548" s="193"/>
      <c r="G548" s="193"/>
      <c r="H548" s="193"/>
      <c r="I548" s="193"/>
      <c r="J548" s="193"/>
      <c r="K548" s="193"/>
      <c r="L548" s="71"/>
      <c r="N548"/>
      <c r="O548"/>
      <c r="R548"/>
      <c r="S548"/>
      <c r="AF548">
        <v>527</v>
      </c>
      <c r="AG548" s="113" t="s">
        <v>688</v>
      </c>
      <c r="AH548" s="126">
        <f>$N$827</f>
        <v>5</v>
      </c>
    </row>
    <row r="549" spans="1:35" ht="14.25" x14ac:dyDescent="0.2">
      <c r="A549" s="23"/>
      <c r="B549" s="193"/>
      <c r="C549" s="193"/>
      <c r="D549" s="193"/>
      <c r="E549" s="193"/>
      <c r="F549" s="193"/>
      <c r="G549" s="193"/>
      <c r="H549" s="193"/>
      <c r="I549" s="193"/>
      <c r="J549" s="193"/>
      <c r="K549" s="193"/>
      <c r="L549" s="71"/>
      <c r="M549" s="55"/>
      <c r="N549"/>
      <c r="O549"/>
      <c r="R549"/>
      <c r="S549"/>
      <c r="W549" s="83"/>
      <c r="AF549">
        <v>528</v>
      </c>
      <c r="AG549" s="113" t="s">
        <v>691</v>
      </c>
      <c r="AH549" s="126">
        <f>$N$830</f>
        <v>4</v>
      </c>
    </row>
    <row r="550" spans="1:35" ht="14.25" x14ac:dyDescent="0.2">
      <c r="C550" s="433" t="s">
        <v>512</v>
      </c>
      <c r="D550" s="253"/>
      <c r="E550" s="253"/>
      <c r="F550" s="253"/>
      <c r="G550" s="253"/>
      <c r="H550" s="253"/>
      <c r="I550" s="253"/>
      <c r="J550" s="253"/>
      <c r="K550" s="253"/>
      <c r="M550" s="55" t="s">
        <v>133</v>
      </c>
      <c r="N550" s="42"/>
      <c r="O550"/>
      <c r="R550"/>
      <c r="S550"/>
      <c r="W550" s="83"/>
      <c r="AF550">
        <v>529</v>
      </c>
      <c r="AG550" s="113" t="s">
        <v>693</v>
      </c>
      <c r="AH550" s="126">
        <f>$N$833</f>
        <v>4</v>
      </c>
    </row>
    <row r="551" spans="1:35" ht="14.25" customHeight="1" x14ac:dyDescent="0.2">
      <c r="A551" s="33"/>
      <c r="B551" s="22"/>
      <c r="C551" s="433" t="s">
        <v>513</v>
      </c>
      <c r="D551" s="253"/>
      <c r="E551" s="253"/>
      <c r="F551" s="253"/>
      <c r="G551" s="253"/>
      <c r="H551" s="253"/>
      <c r="I551" s="253"/>
      <c r="J551" s="253"/>
      <c r="K551" s="253"/>
      <c r="L551" s="24"/>
      <c r="M551" s="55" t="s">
        <v>134</v>
      </c>
      <c r="N551" s="42"/>
      <c r="O551"/>
      <c r="AF551">
        <v>530</v>
      </c>
      <c r="AG551" s="113" t="s">
        <v>101</v>
      </c>
      <c r="AH551" s="126">
        <f>$N$836</f>
        <v>4</v>
      </c>
    </row>
    <row r="552" spans="1:35" ht="14.25" x14ac:dyDescent="0.2">
      <c r="A552" s="33"/>
      <c r="B552" s="22"/>
      <c r="C552" s="446" t="s">
        <v>328</v>
      </c>
      <c r="D552" s="435"/>
      <c r="E552" s="435"/>
      <c r="F552" s="435"/>
      <c r="G552" s="435"/>
      <c r="H552" s="435"/>
      <c r="I552" s="435"/>
      <c r="J552" s="435"/>
      <c r="K552" s="435"/>
      <c r="L552" s="24"/>
      <c r="M552" s="55" t="s">
        <v>1067</v>
      </c>
      <c r="N552" s="170">
        <f>SUM(N550:N551)</f>
        <v>0</v>
      </c>
      <c r="O552"/>
      <c r="AF552">
        <v>531</v>
      </c>
      <c r="AG552" s="113" t="s">
        <v>104</v>
      </c>
      <c r="AH552" s="126">
        <f>$N$839</f>
        <v>4</v>
      </c>
    </row>
    <row r="553" spans="1:35" ht="14.25" x14ac:dyDescent="0.2">
      <c r="A553" s="33"/>
      <c r="B553" s="22"/>
      <c r="C553" s="434" t="s">
        <v>329</v>
      </c>
      <c r="D553" s="435"/>
      <c r="E553" s="435"/>
      <c r="F553" s="435"/>
      <c r="G553" s="435"/>
      <c r="H553" s="435"/>
      <c r="I553" s="435"/>
      <c r="J553" s="435"/>
      <c r="K553" s="435"/>
      <c r="L553" s="24"/>
      <c r="M553" s="55" t="s">
        <v>1046</v>
      </c>
      <c r="N553" s="115" t="str">
        <f>IF($N$539&gt;0,N552/$N$539,"")</f>
        <v/>
      </c>
      <c r="O553"/>
      <c r="AF553">
        <v>532</v>
      </c>
      <c r="AG553" s="113" t="s">
        <v>1220</v>
      </c>
      <c r="AH553" s="127">
        <f>$O$765</f>
        <v>0</v>
      </c>
    </row>
    <row r="554" spans="1:35" ht="14.25" x14ac:dyDescent="0.2">
      <c r="A554" s="33"/>
      <c r="B554" s="22"/>
      <c r="C554" s="117"/>
      <c r="D554" s="118"/>
      <c r="E554" s="118"/>
      <c r="F554" s="118"/>
      <c r="G554" s="118"/>
      <c r="H554" s="118"/>
      <c r="I554" s="118"/>
      <c r="J554" s="118"/>
      <c r="K554" s="118"/>
      <c r="L554" s="24"/>
      <c r="M554" s="55"/>
      <c r="N554" s="169"/>
      <c r="O554"/>
      <c r="AF554">
        <v>533</v>
      </c>
      <c r="AG554" s="113" t="s">
        <v>1221</v>
      </c>
      <c r="AH554" s="127">
        <f>$O$766</f>
        <v>0</v>
      </c>
    </row>
    <row r="555" spans="1:35" ht="14.25" x14ac:dyDescent="0.2">
      <c r="A555" s="23" t="s">
        <v>1068</v>
      </c>
      <c r="B555" s="204" t="s">
        <v>330</v>
      </c>
      <c r="C555" s="449"/>
      <c r="D555" s="449"/>
      <c r="E555" s="449"/>
      <c r="F555" s="449"/>
      <c r="G555" s="449"/>
      <c r="H555" s="449"/>
      <c r="I555" s="449"/>
      <c r="J555" s="449"/>
      <c r="K555" s="449"/>
      <c r="L555" s="24"/>
      <c r="N555" s="95"/>
      <c r="P555"/>
      <c r="Q555"/>
      <c r="V555"/>
      <c r="W555"/>
      <c r="AF555">
        <v>534</v>
      </c>
      <c r="AG555" s="113" t="s">
        <v>1222</v>
      </c>
      <c r="AH555" s="127">
        <f>$O$767</f>
        <v>0</v>
      </c>
    </row>
    <row r="556" spans="1:35" ht="15" customHeight="1" x14ac:dyDescent="0.2">
      <c r="A556" s="23"/>
      <c r="B556" s="449"/>
      <c r="C556" s="449"/>
      <c r="D556" s="449"/>
      <c r="E556" s="449"/>
      <c r="F556" s="449"/>
      <c r="G556" s="449"/>
      <c r="H556" s="449"/>
      <c r="I556" s="449"/>
      <c r="J556" s="449"/>
      <c r="K556" s="449"/>
      <c r="L556" s="24"/>
      <c r="M556" s="55"/>
      <c r="N556" s="95"/>
      <c r="P556"/>
      <c r="Q556"/>
      <c r="V556"/>
      <c r="W556"/>
      <c r="AF556">
        <v>535</v>
      </c>
      <c r="AG556" s="113" t="s">
        <v>1223</v>
      </c>
      <c r="AH556" s="127">
        <f>$O$768</f>
        <v>0</v>
      </c>
      <c r="AI556" s="171"/>
    </row>
    <row r="557" spans="1:35" ht="15" customHeight="1" x14ac:dyDescent="0.2">
      <c r="C557" s="433" t="s">
        <v>512</v>
      </c>
      <c r="D557" s="253"/>
      <c r="E557" s="253"/>
      <c r="F557" s="253"/>
      <c r="G557" s="253"/>
      <c r="H557" s="253"/>
      <c r="I557" s="253"/>
      <c r="J557" s="253"/>
      <c r="K557" s="253"/>
      <c r="M557" s="55" t="s">
        <v>135</v>
      </c>
      <c r="N557" s="42">
        <v>1807</v>
      </c>
      <c r="P557"/>
      <c r="Q557"/>
      <c r="V557"/>
      <c r="W557"/>
      <c r="AF557">
        <v>536</v>
      </c>
      <c r="AG557" s="113" t="s">
        <v>1224</v>
      </c>
      <c r="AH557" s="127">
        <f>$O$769</f>
        <v>0</v>
      </c>
    </row>
    <row r="558" spans="1:35" ht="12.75" customHeight="1" x14ac:dyDescent="0.2">
      <c r="A558" s="33"/>
      <c r="B558" s="22"/>
      <c r="C558" s="433" t="s">
        <v>513</v>
      </c>
      <c r="D558" s="253"/>
      <c r="E558" s="253"/>
      <c r="F558" s="253"/>
      <c r="G558" s="253"/>
      <c r="H558" s="253"/>
      <c r="I558" s="253"/>
      <c r="J558" s="253"/>
      <c r="K558" s="253"/>
      <c r="L558" s="24"/>
      <c r="M558" s="55" t="s">
        <v>136</v>
      </c>
      <c r="N558" s="42">
        <v>584</v>
      </c>
      <c r="V558"/>
      <c r="W558"/>
      <c r="AF558">
        <v>537</v>
      </c>
      <c r="AG558" s="113" t="s">
        <v>1225</v>
      </c>
      <c r="AH558" s="127">
        <f>$O$770</f>
        <v>0</v>
      </c>
      <c r="AI558" s="171"/>
    </row>
    <row r="559" spans="1:35" ht="14.25" x14ac:dyDescent="0.2">
      <c r="A559" s="33"/>
      <c r="B559" s="22"/>
      <c r="C559" s="446" t="s">
        <v>328</v>
      </c>
      <c r="D559" s="435"/>
      <c r="E559" s="435"/>
      <c r="F559" s="435"/>
      <c r="G559" s="435"/>
      <c r="H559" s="435"/>
      <c r="I559" s="435"/>
      <c r="J559" s="435"/>
      <c r="K559" s="435"/>
      <c r="L559" s="24"/>
      <c r="M559" s="55" t="s">
        <v>1068</v>
      </c>
      <c r="N559" s="170">
        <f>SUM(N557:N558)</f>
        <v>2391</v>
      </c>
      <c r="V559"/>
      <c r="W559"/>
      <c r="AF559">
        <v>538</v>
      </c>
      <c r="AG559" s="113" t="s">
        <v>1226</v>
      </c>
      <c r="AH559" s="127">
        <f>$O$771</f>
        <v>0</v>
      </c>
      <c r="AI559" s="171"/>
    </row>
    <row r="560" spans="1:35" ht="14.25" x14ac:dyDescent="0.2">
      <c r="A560" s="33"/>
      <c r="B560" s="22"/>
      <c r="C560" s="434" t="s">
        <v>331</v>
      </c>
      <c r="D560" s="435"/>
      <c r="E560" s="435"/>
      <c r="F560" s="435"/>
      <c r="G560" s="435"/>
      <c r="H560" s="435"/>
      <c r="I560" s="435"/>
      <c r="J560" s="435"/>
      <c r="K560" s="435"/>
      <c r="L560" s="24"/>
      <c r="M560" s="55" t="s">
        <v>106</v>
      </c>
      <c r="N560" s="142">
        <f>IF(N$540&gt;0,N559/N$540,"")</f>
        <v>4.8795918367346935</v>
      </c>
      <c r="V560"/>
      <c r="W560"/>
      <c r="AF560">
        <v>539</v>
      </c>
      <c r="AG560" s="113" t="s">
        <v>1227</v>
      </c>
      <c r="AH560" s="127">
        <f>$O$772</f>
        <v>0</v>
      </c>
      <c r="AI560" s="171"/>
    </row>
    <row r="561" spans="1:35" ht="14.25" customHeight="1" x14ac:dyDescent="0.2">
      <c r="A561" s="33"/>
      <c r="B561" s="22"/>
      <c r="C561" s="24"/>
      <c r="D561" s="24"/>
      <c r="E561" s="24"/>
      <c r="F561" s="24"/>
      <c r="G561" s="24"/>
      <c r="H561" s="24"/>
      <c r="I561" s="24"/>
      <c r="J561" s="24"/>
      <c r="K561" s="24"/>
      <c r="L561" s="24"/>
      <c r="M561" s="55"/>
      <c r="U561" s="1"/>
      <c r="V561" s="1"/>
      <c r="AF561">
        <v>540</v>
      </c>
      <c r="AG561" s="113" t="s">
        <v>1228</v>
      </c>
      <c r="AH561" s="172">
        <f>$O$775</f>
        <v>0</v>
      </c>
    </row>
    <row r="562" spans="1:35" ht="14.25" customHeight="1" x14ac:dyDescent="0.2">
      <c r="A562" s="33"/>
      <c r="B562" s="22"/>
      <c r="C562" s="24"/>
      <c r="D562" s="24"/>
      <c r="E562" s="24"/>
      <c r="F562" s="24"/>
      <c r="G562" s="24"/>
      <c r="H562" s="24"/>
      <c r="I562" s="24"/>
      <c r="J562" s="24"/>
      <c r="K562" s="24"/>
      <c r="L562" s="24"/>
      <c r="M562" s="55"/>
      <c r="U562" s="1"/>
      <c r="V562" s="1"/>
      <c r="AF562">
        <v>541</v>
      </c>
      <c r="AG562" s="113" t="s">
        <v>1229</v>
      </c>
      <c r="AH562" s="172">
        <f>$O$776</f>
        <v>0</v>
      </c>
    </row>
    <row r="563" spans="1:35" ht="21" customHeight="1" x14ac:dyDescent="0.2">
      <c r="A563" s="55" t="s">
        <v>649</v>
      </c>
      <c r="B563" s="450" t="s">
        <v>466</v>
      </c>
      <c r="C563" s="451"/>
      <c r="D563" s="451"/>
      <c r="E563" s="451"/>
      <c r="F563" s="451"/>
      <c r="G563" s="451"/>
      <c r="H563" s="451"/>
      <c r="I563" s="451"/>
      <c r="J563" s="451"/>
      <c r="K563" s="451"/>
      <c r="N563" s="217" t="s">
        <v>226</v>
      </c>
      <c r="O563" s="217" t="s">
        <v>227</v>
      </c>
      <c r="P563" s="217" t="s">
        <v>228</v>
      </c>
      <c r="Q563" s="217" t="s">
        <v>229</v>
      </c>
      <c r="R563" s="442" t="s">
        <v>251</v>
      </c>
      <c r="S563" s="442" t="s">
        <v>995</v>
      </c>
      <c r="AF563">
        <v>542</v>
      </c>
      <c r="AG563" s="113" t="s">
        <v>1230</v>
      </c>
      <c r="AH563" s="127">
        <f>$O$777</f>
        <v>0</v>
      </c>
    </row>
    <row r="564" spans="1:35" ht="20.25" customHeight="1" x14ac:dyDescent="0.2">
      <c r="A564" s="55"/>
      <c r="B564" s="451"/>
      <c r="C564" s="451"/>
      <c r="D564" s="451"/>
      <c r="E564" s="451"/>
      <c r="F564" s="451"/>
      <c r="G564" s="451"/>
      <c r="H564" s="451"/>
      <c r="I564" s="451"/>
      <c r="J564" s="451"/>
      <c r="K564" s="451"/>
      <c r="L564" s="1"/>
      <c r="N564" s="445"/>
      <c r="O564" s="445"/>
      <c r="P564" s="445"/>
      <c r="Q564" s="445"/>
      <c r="R564" s="443"/>
      <c r="S564" s="443"/>
      <c r="T564" s="1"/>
      <c r="AF564">
        <v>543</v>
      </c>
      <c r="AG564" s="113" t="s">
        <v>1231</v>
      </c>
      <c r="AH564" s="127">
        <f>$O$778</f>
        <v>0</v>
      </c>
    </row>
    <row r="565" spans="1:35" ht="14.25" x14ac:dyDescent="0.2">
      <c r="A565" s="55"/>
      <c r="B565" s="60"/>
      <c r="C565" s="46" t="s">
        <v>500</v>
      </c>
      <c r="D565" s="4"/>
      <c r="E565" s="4"/>
      <c r="F565" s="4"/>
      <c r="G565" s="4"/>
      <c r="H565" s="4"/>
      <c r="I565" s="60"/>
      <c r="J565" s="60"/>
      <c r="K565" s="60"/>
      <c r="L565" s="1"/>
      <c r="M565" s="55" t="s">
        <v>650</v>
      </c>
      <c r="N565" s="42"/>
      <c r="O565" s="42"/>
      <c r="P565" s="42"/>
      <c r="Q565" s="42"/>
      <c r="R565" s="42"/>
      <c r="S565" s="59">
        <f t="shared" ref="S565:S570" si="3">N565+P565-Q565-R565</f>
        <v>0</v>
      </c>
      <c r="T565" s="1"/>
      <c r="AF565">
        <v>544</v>
      </c>
      <c r="AG565" s="113" t="s">
        <v>1232</v>
      </c>
      <c r="AH565" s="127">
        <f>$O$779</f>
        <v>0</v>
      </c>
    </row>
    <row r="566" spans="1:35" ht="14.25" x14ac:dyDescent="0.2">
      <c r="A566"/>
      <c r="C566" s="46" t="s">
        <v>800</v>
      </c>
      <c r="D566" s="4"/>
      <c r="E566" s="4"/>
      <c r="F566" s="4"/>
      <c r="G566" s="4"/>
      <c r="H566" s="4"/>
      <c r="I566"/>
      <c r="J566"/>
      <c r="K566"/>
      <c r="M566" s="55" t="s">
        <v>651</v>
      </c>
      <c r="N566" s="42"/>
      <c r="O566" s="42"/>
      <c r="P566" s="42"/>
      <c r="Q566" s="42"/>
      <c r="R566" s="42"/>
      <c r="S566" s="59">
        <f t="shared" si="3"/>
        <v>0</v>
      </c>
      <c r="AF566">
        <v>545</v>
      </c>
      <c r="AG566" s="113" t="s">
        <v>1233</v>
      </c>
      <c r="AH566" s="127">
        <f>$O$780</f>
        <v>0</v>
      </c>
      <c r="AI566" s="171"/>
    </row>
    <row r="567" spans="1:35" ht="14.25" x14ac:dyDescent="0.2">
      <c r="A567"/>
      <c r="C567" s="46" t="s">
        <v>333</v>
      </c>
      <c r="D567" s="4"/>
      <c r="E567" s="4"/>
      <c r="F567" s="4"/>
      <c r="G567" s="4"/>
      <c r="H567" s="4"/>
      <c r="I567"/>
      <c r="J567"/>
      <c r="K567"/>
      <c r="M567" s="55" t="s">
        <v>1328</v>
      </c>
      <c r="N567" s="42">
        <v>312</v>
      </c>
      <c r="O567" s="42">
        <v>308</v>
      </c>
      <c r="P567" s="42">
        <v>2</v>
      </c>
      <c r="Q567" s="42">
        <v>6</v>
      </c>
      <c r="R567" s="42"/>
      <c r="S567" s="59">
        <f t="shared" si="3"/>
        <v>308</v>
      </c>
      <c r="AF567">
        <v>546</v>
      </c>
      <c r="AG567" s="113" t="s">
        <v>1234</v>
      </c>
      <c r="AH567" s="127">
        <f>$O$781</f>
        <v>0</v>
      </c>
      <c r="AI567" s="171"/>
    </row>
    <row r="568" spans="1:35" ht="14.25" x14ac:dyDescent="0.2">
      <c r="A568"/>
      <c r="C568" s="46" t="s">
        <v>332</v>
      </c>
      <c r="D568" s="4"/>
      <c r="E568" s="4"/>
      <c r="F568" s="4"/>
      <c r="G568" s="4"/>
      <c r="H568" s="4"/>
      <c r="I568"/>
      <c r="J568"/>
      <c r="K568"/>
      <c r="M568" s="55" t="s">
        <v>1329</v>
      </c>
      <c r="N568" s="42">
        <v>178</v>
      </c>
      <c r="O568" s="42">
        <v>165</v>
      </c>
      <c r="P568" s="42">
        <v>2</v>
      </c>
      <c r="Q568" s="42">
        <v>15</v>
      </c>
      <c r="R568" s="42"/>
      <c r="S568" s="59">
        <f t="shared" si="3"/>
        <v>165</v>
      </c>
      <c r="AF568">
        <v>547</v>
      </c>
      <c r="AG568" s="113" t="s">
        <v>1235</v>
      </c>
      <c r="AH568" s="127">
        <f>$O$782</f>
        <v>0</v>
      </c>
      <c r="AI568" s="171"/>
    </row>
    <row r="569" spans="1:35" ht="14.25" x14ac:dyDescent="0.2">
      <c r="A569"/>
      <c r="C569" s="46" t="s">
        <v>417</v>
      </c>
      <c r="D569" s="4"/>
      <c r="E569" s="4"/>
      <c r="F569" s="4"/>
      <c r="G569" s="4"/>
      <c r="H569" s="4"/>
      <c r="I569"/>
      <c r="J569"/>
      <c r="K569"/>
      <c r="M569" s="55" t="s">
        <v>1330</v>
      </c>
      <c r="N569" s="42"/>
      <c r="O569" s="42"/>
      <c r="P569" s="42"/>
      <c r="Q569" s="42"/>
      <c r="R569" s="42"/>
      <c r="S569" s="59">
        <f t="shared" si="3"/>
        <v>0</v>
      </c>
      <c r="AF569">
        <v>548</v>
      </c>
      <c r="AG569" s="113" t="s">
        <v>1236</v>
      </c>
      <c r="AH569" s="127">
        <f>$O$783</f>
        <v>0</v>
      </c>
    </row>
    <row r="570" spans="1:35" ht="14.25" x14ac:dyDescent="0.2">
      <c r="A570"/>
      <c r="C570" s="46" t="s">
        <v>96</v>
      </c>
      <c r="D570" s="4"/>
      <c r="E570" s="4"/>
      <c r="F570" s="4"/>
      <c r="G570" s="4"/>
      <c r="H570" s="4"/>
      <c r="I570"/>
      <c r="J570"/>
      <c r="K570"/>
      <c r="M570" s="55" t="s">
        <v>1331</v>
      </c>
      <c r="N570" s="42"/>
      <c r="O570" s="42"/>
      <c r="P570" s="42"/>
      <c r="Q570" s="42"/>
      <c r="R570" s="42"/>
      <c r="S570" s="59">
        <f t="shared" si="3"/>
        <v>0</v>
      </c>
      <c r="AF570">
        <v>549</v>
      </c>
      <c r="AG570" s="113" t="s">
        <v>1237</v>
      </c>
      <c r="AH570" s="127">
        <f>$O$784</f>
        <v>0</v>
      </c>
    </row>
    <row r="571" spans="1:35" ht="14.25" x14ac:dyDescent="0.2">
      <c r="A571"/>
      <c r="C571" s="46" t="s">
        <v>967</v>
      </c>
      <c r="D571" s="4"/>
      <c r="E571" s="4"/>
      <c r="F571" s="4"/>
      <c r="G571" s="4"/>
      <c r="H571" s="4"/>
      <c r="I571"/>
      <c r="J571"/>
      <c r="K571"/>
      <c r="M571" s="55" t="s">
        <v>649</v>
      </c>
      <c r="N571" s="47">
        <f t="shared" ref="N571:S571" si="4">SUM(N565:N570)</f>
        <v>490</v>
      </c>
      <c r="O571" s="47">
        <f t="shared" si="4"/>
        <v>473</v>
      </c>
      <c r="P571" s="47">
        <f t="shared" si="4"/>
        <v>4</v>
      </c>
      <c r="Q571" s="47">
        <f t="shared" si="4"/>
        <v>21</v>
      </c>
      <c r="R571" s="47">
        <f t="shared" si="4"/>
        <v>0</v>
      </c>
      <c r="S571" s="47">
        <f t="shared" si="4"/>
        <v>473</v>
      </c>
      <c r="AF571">
        <v>550</v>
      </c>
      <c r="AG571" s="113" t="s">
        <v>1238</v>
      </c>
      <c r="AH571" s="127">
        <f>$O$785</f>
        <v>0</v>
      </c>
      <c r="AI571" s="171"/>
    </row>
    <row r="572" spans="1:35" ht="14.25" x14ac:dyDescent="0.2">
      <c r="A572"/>
      <c r="C572" s="46" t="s">
        <v>1323</v>
      </c>
      <c r="D572" s="4"/>
      <c r="E572" s="4"/>
      <c r="F572" s="4"/>
      <c r="G572" s="4"/>
      <c r="H572" s="4"/>
      <c r="I572"/>
      <c r="J572"/>
      <c r="K572"/>
      <c r="M572" s="55"/>
      <c r="N572" s="66">
        <f t="shared" ref="N572:S572" si="5">SUM(N565:N566)</f>
        <v>0</v>
      </c>
      <c r="O572" s="66">
        <f t="shared" si="5"/>
        <v>0</v>
      </c>
      <c r="P572" s="66">
        <f t="shared" si="5"/>
        <v>0</v>
      </c>
      <c r="Q572" s="66">
        <f t="shared" si="5"/>
        <v>0</v>
      </c>
      <c r="R572" s="66">
        <f t="shared" si="5"/>
        <v>0</v>
      </c>
      <c r="S572" s="66">
        <f t="shared" si="5"/>
        <v>0</v>
      </c>
      <c r="AF572">
        <v>551</v>
      </c>
      <c r="AG572" s="113" t="s">
        <v>1239</v>
      </c>
      <c r="AH572" s="127">
        <f>$O$786</f>
        <v>0</v>
      </c>
    </row>
    <row r="573" spans="1:35" ht="15.75" customHeight="1" x14ac:dyDescent="0.2">
      <c r="A573"/>
      <c r="C573" s="46" t="s">
        <v>1306</v>
      </c>
      <c r="D573" s="4"/>
      <c r="E573" s="4"/>
      <c r="F573" s="4"/>
      <c r="G573" s="4"/>
      <c r="H573" s="4"/>
      <c r="I573"/>
      <c r="J573"/>
      <c r="K573"/>
      <c r="M573" s="55"/>
      <c r="N573" s="66">
        <f t="shared" ref="N573:S573" si="6">SUM(N567:N570)</f>
        <v>490</v>
      </c>
      <c r="O573" s="66">
        <f t="shared" si="6"/>
        <v>473</v>
      </c>
      <c r="P573" s="66">
        <f t="shared" si="6"/>
        <v>4</v>
      </c>
      <c r="Q573" s="66">
        <f t="shared" si="6"/>
        <v>21</v>
      </c>
      <c r="R573" s="66">
        <f t="shared" si="6"/>
        <v>0</v>
      </c>
      <c r="S573" s="66">
        <f t="shared" si="6"/>
        <v>473</v>
      </c>
      <c r="AF573">
        <v>552</v>
      </c>
      <c r="AG573" s="113" t="s">
        <v>1240</v>
      </c>
      <c r="AH573" s="127">
        <f>$O$787</f>
        <v>0</v>
      </c>
    </row>
    <row r="574" spans="1:35" ht="14.25" customHeight="1" x14ac:dyDescent="0.2">
      <c r="A574"/>
      <c r="C574" s="46"/>
      <c r="D574" s="4"/>
      <c r="E574" s="4"/>
      <c r="F574" s="4"/>
      <c r="G574" s="4"/>
      <c r="H574" s="4"/>
      <c r="I574"/>
      <c r="J574"/>
      <c r="K574"/>
      <c r="M574" s="55"/>
      <c r="N574" s="46"/>
      <c r="O574" s="46"/>
      <c r="P574" s="46"/>
      <c r="Q574" s="46"/>
      <c r="R574" s="46"/>
      <c r="S574" s="46"/>
      <c r="AF574">
        <v>553</v>
      </c>
      <c r="AG574" s="113" t="s">
        <v>1241</v>
      </c>
      <c r="AH574" s="127">
        <f>$O$790</f>
        <v>0</v>
      </c>
      <c r="AI574" s="171"/>
    </row>
    <row r="575" spans="1:35" ht="15.75" customHeight="1" x14ac:dyDescent="0.2">
      <c r="A575" s="55" t="s">
        <v>1270</v>
      </c>
      <c r="B575" s="204" t="s">
        <v>393</v>
      </c>
      <c r="C575" s="441"/>
      <c r="D575" s="441"/>
      <c r="E575" s="441"/>
      <c r="F575" s="441"/>
      <c r="G575" s="441"/>
      <c r="H575" s="441"/>
      <c r="I575" s="441"/>
      <c r="J575" s="441"/>
      <c r="K575" s="441"/>
      <c r="M575" s="55"/>
      <c r="N575" s="217" t="s">
        <v>226</v>
      </c>
      <c r="O575" s="217" t="s">
        <v>227</v>
      </c>
      <c r="P575" s="217" t="s">
        <v>228</v>
      </c>
      <c r="Q575" s="217" t="s">
        <v>229</v>
      </c>
      <c r="R575" s="236" t="s">
        <v>251</v>
      </c>
      <c r="S575" s="311" t="s">
        <v>996</v>
      </c>
      <c r="AF575">
        <v>554</v>
      </c>
      <c r="AG575" s="113" t="s">
        <v>1242</v>
      </c>
      <c r="AH575" s="127">
        <f>$O$791</f>
        <v>0</v>
      </c>
    </row>
    <row r="576" spans="1:35" ht="15.75" customHeight="1" x14ac:dyDescent="0.2">
      <c r="A576" s="55"/>
      <c r="B576" s="441"/>
      <c r="C576" s="441"/>
      <c r="D576" s="441"/>
      <c r="E576" s="441"/>
      <c r="F576" s="441"/>
      <c r="G576" s="441"/>
      <c r="H576" s="441"/>
      <c r="I576" s="441"/>
      <c r="J576" s="441"/>
      <c r="K576" s="441"/>
      <c r="M576" s="55"/>
      <c r="N576" s="224"/>
      <c r="O576" s="224"/>
      <c r="P576" s="224"/>
      <c r="Q576" s="224"/>
      <c r="R576" s="279"/>
      <c r="S576" s="279"/>
      <c r="AF576">
        <v>555</v>
      </c>
      <c r="AG576" s="113" t="s">
        <v>1243</v>
      </c>
      <c r="AH576" s="127">
        <f>$O$796</f>
        <v>0</v>
      </c>
    </row>
    <row r="577" spans="1:35" ht="14.25" x14ac:dyDescent="0.2">
      <c r="A577" s="55"/>
      <c r="B577" s="441"/>
      <c r="C577" s="441"/>
      <c r="D577" s="441"/>
      <c r="E577" s="441"/>
      <c r="F577" s="441"/>
      <c r="G577" s="441"/>
      <c r="H577" s="441"/>
      <c r="I577" s="441"/>
      <c r="J577" s="441"/>
      <c r="K577" s="441"/>
      <c r="M577" s="55"/>
      <c r="N577" s="327"/>
      <c r="O577" s="327"/>
      <c r="P577" s="327"/>
      <c r="Q577" s="327"/>
      <c r="R577" s="279"/>
      <c r="S577" s="279"/>
      <c r="AF577">
        <v>556</v>
      </c>
      <c r="AG577" s="113" t="s">
        <v>1244</v>
      </c>
      <c r="AH577" s="172">
        <f>$O$797</f>
        <v>0</v>
      </c>
      <c r="AI577" s="171"/>
    </row>
    <row r="578" spans="1:35" ht="14.25" x14ac:dyDescent="0.2">
      <c r="A578"/>
      <c r="C578" s="447" t="s">
        <v>586</v>
      </c>
      <c r="D578" s="448"/>
      <c r="E578" s="448"/>
      <c r="F578" s="448"/>
      <c r="G578" s="448"/>
      <c r="H578" s="448"/>
      <c r="I578"/>
      <c r="J578"/>
      <c r="K578"/>
      <c r="M578" s="55" t="s">
        <v>1270</v>
      </c>
      <c r="N578" s="56"/>
      <c r="O578" s="56"/>
      <c r="P578" s="56"/>
      <c r="Q578" s="56"/>
      <c r="R578" s="56"/>
      <c r="S578" s="59">
        <f>O578+Q578</f>
        <v>0</v>
      </c>
      <c r="AF578">
        <v>557</v>
      </c>
      <c r="AG578" s="113" t="s">
        <v>1245</v>
      </c>
      <c r="AH578" s="127">
        <f>$O$798</f>
        <v>0</v>
      </c>
    </row>
    <row r="579" spans="1:35" ht="13.5" customHeight="1" x14ac:dyDescent="0.2">
      <c r="A579"/>
      <c r="I579"/>
      <c r="J579"/>
      <c r="K579"/>
      <c r="AF579">
        <v>558</v>
      </c>
      <c r="AG579" s="113" t="s">
        <v>1246</v>
      </c>
      <c r="AH579" s="127">
        <f>$O$799</f>
        <v>0</v>
      </c>
    </row>
    <row r="580" spans="1:35" ht="13.5" customHeight="1" x14ac:dyDescent="0.2">
      <c r="A580"/>
      <c r="I580"/>
      <c r="J580"/>
      <c r="K580"/>
      <c r="AF580">
        <v>559</v>
      </c>
      <c r="AG580" s="113" t="s">
        <v>1247</v>
      </c>
      <c r="AH580" s="172">
        <f>$O$802</f>
        <v>0</v>
      </c>
      <c r="AI580" s="171"/>
    </row>
    <row r="581" spans="1:35" ht="13.5" customHeight="1" x14ac:dyDescent="0.2">
      <c r="A581" s="454" t="s">
        <v>799</v>
      </c>
      <c r="B581" s="416"/>
      <c r="C581" s="416"/>
      <c r="D581" s="416"/>
      <c r="E581" s="416"/>
      <c r="F581" s="416"/>
      <c r="G581" s="416"/>
      <c r="H581" s="416"/>
      <c r="I581" s="416"/>
      <c r="J581" s="416"/>
      <c r="K581" s="417"/>
      <c r="L581" s="1"/>
      <c r="AF581">
        <v>560</v>
      </c>
      <c r="AG581" s="113" t="s">
        <v>1248</v>
      </c>
      <c r="AH581" s="172">
        <f>$O$803</f>
        <v>0</v>
      </c>
    </row>
    <row r="582" spans="1:35" ht="21" customHeight="1" x14ac:dyDescent="0.2">
      <c r="A582" s="455"/>
      <c r="B582" s="456"/>
      <c r="C582" s="456"/>
      <c r="D582" s="456"/>
      <c r="E582" s="456"/>
      <c r="F582" s="456"/>
      <c r="G582" s="456"/>
      <c r="H582" s="456"/>
      <c r="I582" s="456"/>
      <c r="J582" s="456"/>
      <c r="K582" s="457"/>
      <c r="AF582">
        <v>561</v>
      </c>
      <c r="AG582" s="113" t="s">
        <v>1249</v>
      </c>
      <c r="AH582" s="172">
        <f>$O$806</f>
        <v>0</v>
      </c>
    </row>
    <row r="583" spans="1:35" ht="14.25" x14ac:dyDescent="0.2">
      <c r="AF583">
        <v>562</v>
      </c>
      <c r="AG583" s="113" t="s">
        <v>1250</v>
      </c>
      <c r="AH583" s="172">
        <f>$O$807</f>
        <v>0</v>
      </c>
      <c r="AI583" s="171"/>
    </row>
    <row r="584" spans="1:35" ht="16.5" customHeight="1" x14ac:dyDescent="0.3">
      <c r="A584" s="188" t="s">
        <v>1303</v>
      </c>
      <c r="B584" s="189"/>
      <c r="C584" s="189"/>
      <c r="D584" s="189"/>
      <c r="E584" s="189"/>
      <c r="F584" s="189"/>
      <c r="G584" s="189"/>
      <c r="H584" s="189"/>
      <c r="I584" s="189"/>
      <c r="J584" s="189"/>
      <c r="K584" s="190"/>
      <c r="AF584">
        <v>563</v>
      </c>
      <c r="AG584" s="113" t="s">
        <v>1251</v>
      </c>
      <c r="AH584" s="172">
        <f>$O$810</f>
        <v>0</v>
      </c>
    </row>
    <row r="585" spans="1:35" ht="16.5" customHeight="1" x14ac:dyDescent="0.2">
      <c r="AF585">
        <v>564</v>
      </c>
      <c r="AG585" s="113" t="s">
        <v>1252</v>
      </c>
      <c r="AH585" s="127">
        <f>$O$811</f>
        <v>0</v>
      </c>
    </row>
    <row r="586" spans="1:35" ht="16.5" customHeight="1" x14ac:dyDescent="0.2">
      <c r="A586" s="23" t="s">
        <v>1060</v>
      </c>
      <c r="B586" s="204" t="s">
        <v>334</v>
      </c>
      <c r="C586" s="263"/>
      <c r="D586" s="263"/>
      <c r="E586" s="263"/>
      <c r="F586" s="263"/>
      <c r="G586" s="263"/>
      <c r="H586" s="263"/>
      <c r="I586" s="263"/>
      <c r="J586" s="263"/>
      <c r="K586" s="263"/>
      <c r="M586" s="55"/>
      <c r="N586" s="336" t="s">
        <v>1308</v>
      </c>
      <c r="O586" s="337"/>
      <c r="P586" s="337"/>
      <c r="Q586" s="338" t="s">
        <v>718</v>
      </c>
      <c r="R586" s="337"/>
      <c r="AF586">
        <v>565</v>
      </c>
      <c r="AG586" s="113" t="s">
        <v>1253</v>
      </c>
      <c r="AH586" s="127">
        <f>$O$816</f>
        <v>0</v>
      </c>
      <c r="AI586" s="171"/>
    </row>
    <row r="587" spans="1:35" ht="12.75" customHeight="1" x14ac:dyDescent="0.2">
      <c r="B587" s="263"/>
      <c r="C587" s="263"/>
      <c r="D587" s="263"/>
      <c r="E587" s="263"/>
      <c r="F587" s="263"/>
      <c r="G587" s="263"/>
      <c r="H587" s="263"/>
      <c r="I587" s="263"/>
      <c r="J587" s="263"/>
      <c r="K587" s="263"/>
      <c r="N587" s="337"/>
      <c r="O587" s="337"/>
      <c r="P587" s="337"/>
      <c r="Q587" s="337"/>
      <c r="R587" s="337"/>
      <c r="AF587">
        <v>566</v>
      </c>
      <c r="AG587" s="113" t="s">
        <v>1254</v>
      </c>
      <c r="AH587" s="127">
        <f>$O$817</f>
        <v>0</v>
      </c>
    </row>
    <row r="588" spans="1:35" ht="26.25" customHeight="1" x14ac:dyDescent="0.2">
      <c r="A588" s="55" t="s">
        <v>567</v>
      </c>
      <c r="B588" s="204" t="s">
        <v>335</v>
      </c>
      <c r="C588" s="453"/>
      <c r="D588" s="453"/>
      <c r="E588" s="453"/>
      <c r="F588" s="453"/>
      <c r="G588" s="453"/>
      <c r="H588" s="453"/>
      <c r="I588" s="453"/>
      <c r="J588" s="453"/>
      <c r="K588" s="453"/>
      <c r="N588" s="136" t="s">
        <v>796</v>
      </c>
      <c r="O588" s="136" t="s">
        <v>797</v>
      </c>
      <c r="P588" s="136" t="s">
        <v>231</v>
      </c>
      <c r="Q588" s="136" t="s">
        <v>578</v>
      </c>
      <c r="R588" s="136" t="s">
        <v>231</v>
      </c>
      <c r="AF588">
        <v>567</v>
      </c>
      <c r="AG588" s="113" t="s">
        <v>1255</v>
      </c>
      <c r="AH588" s="127">
        <f>$O$818</f>
        <v>0</v>
      </c>
    </row>
    <row r="589" spans="1:35" ht="14.25" x14ac:dyDescent="0.2">
      <c r="A589"/>
      <c r="C589" s="46" t="s">
        <v>338</v>
      </c>
      <c r="D589" s="46"/>
      <c r="E589" s="46"/>
      <c r="F589" s="46"/>
      <c r="G589" s="46"/>
      <c r="H589" s="46"/>
      <c r="I589"/>
      <c r="J589"/>
      <c r="K589"/>
      <c r="M589" s="55" t="s">
        <v>573</v>
      </c>
      <c r="N589" s="42">
        <v>0</v>
      </c>
      <c r="O589" s="42">
        <v>0</v>
      </c>
      <c r="P589" s="42">
        <v>0</v>
      </c>
      <c r="Q589" s="42">
        <v>0</v>
      </c>
      <c r="R589" s="42">
        <v>0</v>
      </c>
      <c r="AF589">
        <v>568</v>
      </c>
      <c r="AG589" s="113" t="s">
        <v>1256</v>
      </c>
      <c r="AH589" s="172">
        <f>$O$821</f>
        <v>0</v>
      </c>
      <c r="AI589" s="171"/>
    </row>
    <row r="590" spans="1:35" ht="14.25" x14ac:dyDescent="0.2">
      <c r="A590"/>
      <c r="C590" s="46" t="s">
        <v>337</v>
      </c>
      <c r="D590" s="46"/>
      <c r="E590" s="46"/>
      <c r="F590" s="46"/>
      <c r="G590" s="46"/>
      <c r="H590" s="46"/>
      <c r="I590"/>
      <c r="J590"/>
      <c r="K590"/>
      <c r="M590" s="55" t="s">
        <v>574</v>
      </c>
      <c r="N590" s="42">
        <v>2</v>
      </c>
      <c r="O590" s="42">
        <v>0</v>
      </c>
      <c r="P590" s="42">
        <v>0</v>
      </c>
      <c r="Q590" s="42">
        <v>0</v>
      </c>
      <c r="R590" s="42">
        <v>0</v>
      </c>
      <c r="AF590">
        <v>569</v>
      </c>
      <c r="AG590" s="113" t="s">
        <v>1257</v>
      </c>
      <c r="AH590" s="172">
        <f>$O$824</f>
        <v>0</v>
      </c>
    </row>
    <row r="591" spans="1:35" ht="16.5" customHeight="1" x14ac:dyDescent="0.2">
      <c r="A591"/>
      <c r="C591" s="46" t="s">
        <v>336</v>
      </c>
      <c r="D591" s="46"/>
      <c r="E591" s="46"/>
      <c r="F591" s="46"/>
      <c r="G591" s="46"/>
      <c r="H591" s="46"/>
      <c r="I591"/>
      <c r="J591"/>
      <c r="K591"/>
      <c r="M591" s="55" t="s">
        <v>575</v>
      </c>
      <c r="N591" s="42"/>
      <c r="O591" s="42"/>
      <c r="P591" s="42"/>
      <c r="Q591" s="42"/>
      <c r="R591" s="42"/>
      <c r="AF591">
        <v>571</v>
      </c>
      <c r="AG591" s="113" t="s">
        <v>1258</v>
      </c>
      <c r="AH591" s="127">
        <f>$O$830</f>
        <v>0</v>
      </c>
    </row>
    <row r="592" spans="1:35" ht="14.25" x14ac:dyDescent="0.2">
      <c r="A592"/>
      <c r="C592" s="46" t="s">
        <v>1327</v>
      </c>
      <c r="D592" s="46"/>
      <c r="E592" s="46"/>
      <c r="F592" s="46"/>
      <c r="G592" s="46"/>
      <c r="H592" s="46"/>
      <c r="I592"/>
      <c r="J592"/>
      <c r="K592"/>
      <c r="M592" s="55" t="s">
        <v>576</v>
      </c>
      <c r="N592" s="42"/>
      <c r="O592" s="42"/>
      <c r="P592" s="42"/>
      <c r="Q592" s="42"/>
      <c r="R592" s="42"/>
      <c r="AF592">
        <v>572</v>
      </c>
      <c r="AG592" s="113" t="s">
        <v>1259</v>
      </c>
      <c r="AH592" s="172">
        <f>$O$833</f>
        <v>0</v>
      </c>
    </row>
    <row r="593" spans="1:34" ht="12.75" customHeight="1" x14ac:dyDescent="0.2">
      <c r="A593"/>
      <c r="C593" s="231" t="s">
        <v>394</v>
      </c>
      <c r="D593" s="232"/>
      <c r="E593" s="232"/>
      <c r="F593" s="232"/>
      <c r="G593" s="232"/>
      <c r="H593" s="232"/>
      <c r="I593"/>
      <c r="J593"/>
      <c r="K593"/>
      <c r="M593" s="55" t="s">
        <v>567</v>
      </c>
      <c r="N593" s="47">
        <f>SUM(N589:N592)</f>
        <v>2</v>
      </c>
      <c r="O593" s="47">
        <f>SUM(O589:O592)</f>
        <v>0</v>
      </c>
      <c r="P593" s="47">
        <f>SUM(P589:P592)</f>
        <v>0</v>
      </c>
      <c r="Q593" s="47">
        <f>SUM(Q589:Q592)</f>
        <v>0</v>
      </c>
      <c r="R593" s="47">
        <f>SUM(R589:R592)</f>
        <v>0</v>
      </c>
      <c r="AF593">
        <v>573</v>
      </c>
      <c r="AG593" s="113" t="s">
        <v>1260</v>
      </c>
      <c r="AH593" s="172">
        <f>$O$836</f>
        <v>0</v>
      </c>
    </row>
    <row r="594" spans="1:34" ht="16.5" customHeight="1" x14ac:dyDescent="0.2">
      <c r="A594" s="55" t="s">
        <v>577</v>
      </c>
      <c r="B594" s="204" t="s">
        <v>395</v>
      </c>
      <c r="C594" s="453"/>
      <c r="D594" s="453"/>
      <c r="E594" s="453"/>
      <c r="F594" s="453"/>
      <c r="G594" s="453"/>
      <c r="H594" s="453"/>
      <c r="I594" s="453"/>
      <c r="J594" s="453"/>
      <c r="K594" s="453"/>
      <c r="N594" s="97" t="s">
        <v>796</v>
      </c>
      <c r="O594" s="97" t="s">
        <v>797</v>
      </c>
      <c r="P594" s="97" t="s">
        <v>1332</v>
      </c>
      <c r="Q594" s="136" t="s">
        <v>578</v>
      </c>
      <c r="R594" s="97" t="s">
        <v>1332</v>
      </c>
      <c r="AF594">
        <v>574</v>
      </c>
      <c r="AG594" s="113" t="s">
        <v>1261</v>
      </c>
      <c r="AH594" s="127">
        <f>$O$839</f>
        <v>0</v>
      </c>
    </row>
    <row r="595" spans="1:34" ht="13.5" x14ac:dyDescent="0.2">
      <c r="A595"/>
      <c r="C595" s="46" t="s">
        <v>339</v>
      </c>
      <c r="D595" s="46"/>
      <c r="E595" s="46"/>
      <c r="F595" s="46"/>
      <c r="G595" s="46"/>
      <c r="H595" s="46"/>
      <c r="I595"/>
      <c r="J595"/>
      <c r="K595"/>
      <c r="M595" s="55" t="s">
        <v>577</v>
      </c>
      <c r="N595" s="56"/>
      <c r="O595" s="56"/>
      <c r="P595" s="56"/>
      <c r="Q595" s="56"/>
      <c r="R595" s="56"/>
      <c r="AF595">
        <v>575</v>
      </c>
    </row>
    <row r="596" spans="1:34" ht="13.5" x14ac:dyDescent="0.2">
      <c r="A596"/>
      <c r="C596" s="46"/>
      <c r="D596" s="4"/>
      <c r="E596" s="4"/>
      <c r="F596" s="4"/>
      <c r="G596" s="4"/>
      <c r="H596" s="4"/>
      <c r="I596"/>
      <c r="J596"/>
      <c r="K596"/>
      <c r="M596" s="55"/>
      <c r="N596" s="102"/>
      <c r="O596" s="102"/>
      <c r="P596" s="102"/>
      <c r="Q596" s="102"/>
      <c r="R596"/>
      <c r="AF596">
        <v>576</v>
      </c>
    </row>
    <row r="597" spans="1:34" x14ac:dyDescent="0.2">
      <c r="AF597">
        <v>577</v>
      </c>
    </row>
    <row r="598" spans="1:34" ht="24" customHeight="1" x14ac:dyDescent="0.2">
      <c r="A598" s="342" t="s">
        <v>340</v>
      </c>
      <c r="B598" s="342"/>
      <c r="C598" s="342"/>
      <c r="D598" s="342"/>
      <c r="E598" s="342"/>
      <c r="F598" s="342"/>
      <c r="G598" s="342"/>
      <c r="H598" s="342"/>
      <c r="I598" s="342"/>
      <c r="J598" s="342"/>
      <c r="K598" s="342"/>
      <c r="AF598">
        <v>578</v>
      </c>
    </row>
    <row r="599" spans="1:34" ht="17.25" customHeight="1" x14ac:dyDescent="0.2">
      <c r="A599" s="343"/>
      <c r="B599" s="343"/>
      <c r="C599" s="343"/>
      <c r="D599" s="343"/>
      <c r="E599" s="343"/>
      <c r="F599" s="343"/>
      <c r="G599" s="343"/>
      <c r="H599" s="343"/>
      <c r="I599" s="343"/>
      <c r="J599" s="343"/>
      <c r="K599" s="343"/>
      <c r="AF599">
        <v>579</v>
      </c>
    </row>
    <row r="600" spans="1:34" ht="13.5" customHeight="1" x14ac:dyDescent="0.2">
      <c r="AF600">
        <v>580</v>
      </c>
    </row>
    <row r="601" spans="1:34" ht="17.25" customHeight="1" x14ac:dyDescent="0.2">
      <c r="A601" s="23" t="s">
        <v>1064</v>
      </c>
      <c r="B601" s="344" t="s">
        <v>346</v>
      </c>
      <c r="C601" s="205"/>
      <c r="D601" s="205"/>
      <c r="E601" s="205"/>
      <c r="F601" s="205"/>
      <c r="G601" s="205"/>
      <c r="H601" s="205"/>
      <c r="I601" s="205"/>
      <c r="J601" s="205"/>
      <c r="K601" s="205"/>
      <c r="N601" s="289" t="s">
        <v>824</v>
      </c>
      <c r="O601" s="345"/>
      <c r="P601" s="345"/>
      <c r="Q601" s="290"/>
      <c r="R601" s="135" t="s">
        <v>967</v>
      </c>
      <c r="AF601">
        <v>581</v>
      </c>
    </row>
    <row r="602" spans="1:34" x14ac:dyDescent="0.2">
      <c r="B602" s="205"/>
      <c r="C602" s="205"/>
      <c r="D602" s="205"/>
      <c r="E602" s="205"/>
      <c r="F602" s="205"/>
      <c r="G602" s="205"/>
      <c r="H602" s="205"/>
      <c r="I602" s="205"/>
      <c r="J602" s="205"/>
      <c r="K602" s="205"/>
      <c r="N602" s="84" t="s">
        <v>828</v>
      </c>
      <c r="O602" s="84" t="s">
        <v>825</v>
      </c>
      <c r="P602" s="84" t="s">
        <v>826</v>
      </c>
      <c r="Q602" s="84" t="s">
        <v>827</v>
      </c>
      <c r="R602" s="135"/>
      <c r="AF602">
        <v>582</v>
      </c>
    </row>
    <row r="603" spans="1:34" x14ac:dyDescent="0.2">
      <c r="C603" s="200" t="s">
        <v>822</v>
      </c>
      <c r="D603" s="201"/>
      <c r="E603" s="201"/>
      <c r="F603" s="201"/>
      <c r="G603" s="201"/>
      <c r="H603" s="201"/>
      <c r="M603" s="55" t="s">
        <v>200</v>
      </c>
      <c r="N603" s="56">
        <v>0</v>
      </c>
      <c r="O603" s="56">
        <v>55</v>
      </c>
      <c r="P603" s="56">
        <v>95</v>
      </c>
      <c r="Q603" s="56">
        <v>162</v>
      </c>
      <c r="R603" s="67">
        <f>SUM(N603:Q603)</f>
        <v>312</v>
      </c>
      <c r="S603" s="168" t="str">
        <f>IF(R603=$N$534,"","ATENTIE! Numar diferit de elevii din primar")</f>
        <v/>
      </c>
      <c r="AF603">
        <v>583</v>
      </c>
    </row>
    <row r="604" spans="1:34" ht="18.75" customHeight="1" x14ac:dyDescent="0.2">
      <c r="C604" s="200" t="s">
        <v>823</v>
      </c>
      <c r="D604" s="201"/>
      <c r="E604" s="201"/>
      <c r="F604" s="201"/>
      <c r="G604" s="201"/>
      <c r="H604" s="201"/>
      <c r="M604" s="55" t="s">
        <v>201</v>
      </c>
      <c r="N604" s="56">
        <v>0</v>
      </c>
      <c r="O604" s="56">
        <v>57</v>
      </c>
      <c r="P604" s="56">
        <v>103</v>
      </c>
      <c r="Q604" s="56">
        <v>152</v>
      </c>
      <c r="R604" s="67">
        <f>SUM(N604:Q604)</f>
        <v>312</v>
      </c>
      <c r="S604" s="168" t="str">
        <f>IF(R603=R604,"","ATENTIE! Numar diferit de elevi pe discipline")</f>
        <v/>
      </c>
    </row>
    <row r="606" spans="1:34" ht="17.25" customHeight="1" x14ac:dyDescent="0.2">
      <c r="A606" s="23" t="s">
        <v>579</v>
      </c>
      <c r="B606" s="452" t="s">
        <v>345</v>
      </c>
      <c r="C606" s="321"/>
      <c r="D606" s="321"/>
      <c r="E606" s="321"/>
      <c r="F606" s="321"/>
      <c r="G606" s="321"/>
      <c r="H606" s="321"/>
      <c r="I606" s="321"/>
      <c r="J606" s="321"/>
      <c r="K606" s="321"/>
      <c r="N606" s="339" t="s">
        <v>832</v>
      </c>
      <c r="O606" s="339"/>
      <c r="P606" s="339"/>
      <c r="Q606" s="339"/>
      <c r="R606" s="340"/>
      <c r="S606" s="334" t="s">
        <v>231</v>
      </c>
      <c r="T606" s="346" t="s">
        <v>967</v>
      </c>
    </row>
    <row r="607" spans="1:34" ht="19.5" customHeight="1" x14ac:dyDescent="0.2">
      <c r="B607" s="321"/>
      <c r="C607" s="321"/>
      <c r="D607" s="321"/>
      <c r="E607" s="321"/>
      <c r="F607" s="321"/>
      <c r="G607" s="321"/>
      <c r="H607" s="321"/>
      <c r="I607" s="321"/>
      <c r="J607" s="321"/>
      <c r="K607" s="321"/>
      <c r="N607" s="74" t="s">
        <v>413</v>
      </c>
      <c r="O607" s="74" t="s">
        <v>414</v>
      </c>
      <c r="P607" s="74" t="s">
        <v>415</v>
      </c>
      <c r="Q607" s="74" t="s">
        <v>416</v>
      </c>
      <c r="R607" s="187" t="s">
        <v>412</v>
      </c>
      <c r="S607" s="335"/>
      <c r="T607" s="346"/>
    </row>
    <row r="608" spans="1:34" x14ac:dyDescent="0.2">
      <c r="C608" s="200" t="s">
        <v>341</v>
      </c>
      <c r="D608" s="201"/>
      <c r="E608" s="201"/>
      <c r="F608" s="201"/>
      <c r="G608" s="201"/>
      <c r="H608" s="201"/>
      <c r="M608" s="55" t="s">
        <v>580</v>
      </c>
      <c r="N608" s="56"/>
      <c r="O608" s="56">
        <v>33</v>
      </c>
      <c r="P608" s="56">
        <v>35</v>
      </c>
      <c r="Q608" s="56">
        <v>53</v>
      </c>
      <c r="R608" s="56">
        <v>42</v>
      </c>
      <c r="S608" s="56"/>
      <c r="T608" s="67">
        <f>SUM(N608:S608)</f>
        <v>163</v>
      </c>
      <c r="U608" s="168" t="str">
        <f>IF(T608=$N$535,"","ATENTIE! Numar diferit de elevii din gimnaziu")</f>
        <v>ATENTIE! Numar diferit de elevii din gimnaziu</v>
      </c>
    </row>
    <row r="609" spans="1:21" ht="12.75" customHeight="1" x14ac:dyDescent="0.2">
      <c r="C609" s="200" t="s">
        <v>342</v>
      </c>
      <c r="D609" s="201"/>
      <c r="E609" s="201"/>
      <c r="F609" s="201"/>
      <c r="G609" s="201"/>
      <c r="H609" s="201"/>
      <c r="M609" s="55" t="s">
        <v>581</v>
      </c>
      <c r="N609" s="56"/>
      <c r="O609" s="56"/>
      <c r="P609" s="56"/>
      <c r="Q609" s="56"/>
      <c r="R609" s="56"/>
      <c r="S609" s="56"/>
      <c r="T609" s="67">
        <f>SUM(N609:S609)</f>
        <v>0</v>
      </c>
      <c r="U609" s="168" t="str">
        <f>IF(T609=($N$536+$N$537),"","ATENTIE! Numar diferit de elevii din liceu")</f>
        <v/>
      </c>
    </row>
    <row r="610" spans="1:21" x14ac:dyDescent="0.2">
      <c r="C610" s="200" t="s">
        <v>343</v>
      </c>
      <c r="D610" s="201"/>
      <c r="E610" s="201"/>
      <c r="F610" s="201"/>
      <c r="G610" s="201"/>
      <c r="H610" s="201"/>
      <c r="M610" s="55" t="s">
        <v>582</v>
      </c>
      <c r="N610" s="56"/>
      <c r="O610" s="56"/>
      <c r="P610" s="56"/>
      <c r="Q610" s="56"/>
      <c r="R610" s="56"/>
      <c r="S610" s="56"/>
      <c r="T610" s="67">
        <f>SUM(N610:S610)</f>
        <v>0</v>
      </c>
      <c r="U610" s="168" t="e">
        <f>IF(T610=#REF!,"","ATENTIE! Numar diferit de elevii din postliceal")</f>
        <v>#REF!</v>
      </c>
    </row>
    <row r="611" spans="1:21" ht="17.25" customHeight="1" x14ac:dyDescent="0.2"/>
    <row r="612" spans="1:21" ht="19.5" customHeight="1" x14ac:dyDescent="0.2">
      <c r="A612" s="23" t="s">
        <v>583</v>
      </c>
      <c r="B612" s="341" t="s">
        <v>344</v>
      </c>
      <c r="C612" s="193"/>
      <c r="D612" s="193"/>
      <c r="E612" s="193"/>
      <c r="F612" s="193"/>
      <c r="G612" s="193"/>
      <c r="H612" s="193"/>
      <c r="I612" s="193"/>
      <c r="J612" s="193"/>
      <c r="K612" s="193"/>
      <c r="N612" s="339" t="s">
        <v>832</v>
      </c>
      <c r="O612" s="339"/>
      <c r="P612" s="339"/>
      <c r="Q612" s="339"/>
      <c r="R612" s="340"/>
      <c r="S612" s="334" t="s">
        <v>231</v>
      </c>
      <c r="T612" s="346" t="s">
        <v>967</v>
      </c>
    </row>
    <row r="613" spans="1:21" ht="19.5" customHeight="1" x14ac:dyDescent="0.2">
      <c r="B613" s="193"/>
      <c r="C613" s="193"/>
      <c r="D613" s="193"/>
      <c r="E613" s="193"/>
      <c r="F613" s="193"/>
      <c r="G613" s="193"/>
      <c r="H613" s="193"/>
      <c r="I613" s="193"/>
      <c r="J613" s="193"/>
      <c r="K613" s="193"/>
      <c r="N613" s="74" t="s">
        <v>413</v>
      </c>
      <c r="O613" s="74" t="s">
        <v>414</v>
      </c>
      <c r="P613" s="74" t="s">
        <v>415</v>
      </c>
      <c r="Q613" s="74" t="s">
        <v>416</v>
      </c>
      <c r="R613" s="187" t="s">
        <v>412</v>
      </c>
      <c r="S613" s="335"/>
      <c r="T613" s="346"/>
    </row>
    <row r="614" spans="1:21" ht="12.75" customHeight="1" x14ac:dyDescent="0.2">
      <c r="C614" s="200" t="s">
        <v>881</v>
      </c>
      <c r="D614" s="201"/>
      <c r="E614" s="201"/>
      <c r="F614" s="201"/>
      <c r="G614" s="201"/>
      <c r="H614" s="201"/>
      <c r="M614" s="55" t="s">
        <v>583</v>
      </c>
      <c r="N614" s="56"/>
      <c r="O614" s="56"/>
      <c r="P614" s="56"/>
      <c r="Q614" s="56"/>
      <c r="R614" s="56"/>
      <c r="S614" s="56"/>
      <c r="T614" s="67">
        <f>SUM(N614:S614)</f>
        <v>0</v>
      </c>
      <c r="U614" s="168" t="str">
        <f>IF(T614=$N$543,"","ATENTIE! Numar diferit de elevii din alte forme")</f>
        <v/>
      </c>
    </row>
    <row r="615" spans="1:21" ht="18" customHeight="1" x14ac:dyDescent="0.2">
      <c r="C615" s="146"/>
      <c r="D615" s="76"/>
      <c r="E615" s="76"/>
      <c r="F615" s="76"/>
      <c r="G615" s="76"/>
      <c r="H615" s="76"/>
      <c r="M615" s="55"/>
      <c r="T615" s="50"/>
    </row>
    <row r="616" spans="1:21" ht="15" customHeight="1" x14ac:dyDescent="0.2"/>
    <row r="617" spans="1:21" ht="16.5" customHeight="1" x14ac:dyDescent="0.2">
      <c r="A617" s="106" t="s">
        <v>501</v>
      </c>
      <c r="B617" s="351" t="s">
        <v>396</v>
      </c>
      <c r="C617" s="351"/>
      <c r="D617" s="351"/>
      <c r="E617" s="351"/>
      <c r="F617" s="351"/>
      <c r="G617" s="351"/>
      <c r="H617" s="351"/>
      <c r="I617" s="351"/>
      <c r="J617" s="351"/>
      <c r="K617" s="351"/>
      <c r="M617" s="55"/>
      <c r="N617" s="347" t="s">
        <v>347</v>
      </c>
      <c r="O617" s="347" t="s">
        <v>717</v>
      </c>
    </row>
    <row r="618" spans="1:21" ht="32.25" customHeight="1" x14ac:dyDescent="0.2">
      <c r="A618" s="15"/>
      <c r="B618" s="351"/>
      <c r="C618" s="351"/>
      <c r="D618" s="351"/>
      <c r="E618" s="351"/>
      <c r="F618" s="351"/>
      <c r="G618" s="351"/>
      <c r="H618" s="351"/>
      <c r="I618" s="351"/>
      <c r="J618" s="351"/>
      <c r="K618" s="351"/>
      <c r="N618" s="348"/>
      <c r="O618" s="348"/>
    </row>
    <row r="619" spans="1:21" ht="14.25" x14ac:dyDescent="0.2">
      <c r="A619" s="15"/>
      <c r="B619" s="173"/>
      <c r="C619" s="352" t="s">
        <v>348</v>
      </c>
      <c r="D619" s="352"/>
      <c r="E619" s="352"/>
      <c r="F619" s="352"/>
      <c r="G619" s="352"/>
      <c r="H619" s="352"/>
      <c r="I619" s="353"/>
      <c r="J619" s="353"/>
      <c r="K619" s="173"/>
      <c r="M619" s="55" t="s">
        <v>502</v>
      </c>
      <c r="N619" s="56">
        <v>39</v>
      </c>
      <c r="O619" s="56"/>
    </row>
    <row r="620" spans="1:21" ht="12.75" customHeight="1" x14ac:dyDescent="0.2">
      <c r="A620" s="128"/>
      <c r="B620" s="15"/>
      <c r="C620" s="352" t="s">
        <v>349</v>
      </c>
      <c r="D620" s="352"/>
      <c r="E620" s="352"/>
      <c r="F620" s="352"/>
      <c r="G620" s="352"/>
      <c r="H620" s="352"/>
      <c r="I620" s="353"/>
      <c r="J620" s="353"/>
      <c r="K620" s="128"/>
      <c r="M620" s="55" t="s">
        <v>503</v>
      </c>
      <c r="N620" s="56">
        <v>31</v>
      </c>
      <c r="O620" s="56"/>
    </row>
    <row r="621" spans="1:21" x14ac:dyDescent="0.2">
      <c r="A621" s="128"/>
      <c r="B621" s="15"/>
      <c r="C621" s="352" t="s">
        <v>350</v>
      </c>
      <c r="D621" s="352"/>
      <c r="E621" s="352"/>
      <c r="F621" s="352"/>
      <c r="G621" s="352"/>
      <c r="H621" s="352"/>
      <c r="I621" s="353"/>
      <c r="J621" s="353"/>
      <c r="K621" s="128"/>
      <c r="M621" s="55" t="s">
        <v>504</v>
      </c>
      <c r="N621" s="56"/>
      <c r="O621" s="56"/>
    </row>
    <row r="622" spans="1:21" x14ac:dyDescent="0.2">
      <c r="A622" s="128"/>
      <c r="B622" s="15"/>
      <c r="C622" s="352" t="s">
        <v>351</v>
      </c>
      <c r="D622" s="352"/>
      <c r="E622" s="352"/>
      <c r="F622" s="352"/>
      <c r="G622" s="352"/>
      <c r="H622" s="352"/>
      <c r="I622" s="353"/>
      <c r="J622" s="353"/>
      <c r="K622" s="128"/>
      <c r="M622" s="55" t="s">
        <v>587</v>
      </c>
      <c r="N622" s="56"/>
      <c r="O622" s="56"/>
    </row>
    <row r="623" spans="1:21" ht="12.75" customHeight="1" x14ac:dyDescent="0.2">
      <c r="A623" s="128"/>
      <c r="B623" s="15"/>
      <c r="C623" s="352" t="s">
        <v>352</v>
      </c>
      <c r="D623" s="352"/>
      <c r="E623" s="352"/>
      <c r="F623" s="352"/>
      <c r="G623" s="352"/>
      <c r="H623" s="352"/>
      <c r="I623" s="353"/>
      <c r="J623" s="353"/>
      <c r="K623" s="128"/>
      <c r="M623" s="55" t="s">
        <v>1292</v>
      </c>
      <c r="N623" s="56"/>
      <c r="O623" s="56"/>
    </row>
    <row r="624" spans="1:21" ht="12.75" customHeight="1" x14ac:dyDescent="0.2"/>
    <row r="625" spans="1:21" x14ac:dyDescent="0.2">
      <c r="A625" s="349" t="s">
        <v>353</v>
      </c>
      <c r="B625" s="350"/>
      <c r="C625" s="350"/>
      <c r="D625" s="350"/>
      <c r="E625" s="350"/>
      <c r="F625" s="350"/>
      <c r="G625" s="350"/>
      <c r="H625" s="350"/>
      <c r="I625" s="350"/>
      <c r="J625" s="350"/>
      <c r="K625" s="350"/>
      <c r="L625" s="1"/>
    </row>
    <row r="626" spans="1:21" ht="16.5" customHeight="1" x14ac:dyDescent="0.2">
      <c r="A626" s="350"/>
      <c r="B626" s="350"/>
      <c r="C626" s="350"/>
      <c r="D626" s="350"/>
      <c r="E626" s="350"/>
      <c r="F626" s="350"/>
      <c r="G626" s="350"/>
      <c r="H626" s="350"/>
      <c r="I626" s="350"/>
      <c r="J626" s="350"/>
      <c r="K626" s="350"/>
      <c r="L626" s="1"/>
    </row>
    <row r="627" spans="1:21" ht="16.5" customHeight="1" x14ac:dyDescent="0.2">
      <c r="A627" s="85"/>
      <c r="B627" s="86"/>
      <c r="C627" s="86"/>
      <c r="D627" s="86"/>
      <c r="E627" s="86"/>
      <c r="F627" s="86"/>
      <c r="G627" s="86"/>
      <c r="H627" s="86"/>
      <c r="I627" s="86"/>
      <c r="J627" s="86"/>
      <c r="K627" s="87"/>
    </row>
    <row r="628" spans="1:21" ht="20.25" customHeight="1" x14ac:dyDescent="0.2">
      <c r="A628" s="23" t="s">
        <v>505</v>
      </c>
      <c r="B628" s="362" t="s">
        <v>397</v>
      </c>
      <c r="C628" s="363"/>
      <c r="D628" s="363"/>
      <c r="E628" s="363"/>
      <c r="F628" s="363"/>
      <c r="G628" s="363"/>
      <c r="H628" s="363"/>
      <c r="I628" s="363"/>
      <c r="J628" s="363"/>
      <c r="K628" s="363"/>
      <c r="N628" s="354" t="s">
        <v>233</v>
      </c>
      <c r="O628" s="354"/>
      <c r="P628" s="354"/>
      <c r="Q628" s="354"/>
      <c r="R628" s="354"/>
      <c r="S628" s="354"/>
      <c r="T628" s="346" t="s">
        <v>967</v>
      </c>
    </row>
    <row r="629" spans="1:21" ht="24" customHeight="1" x14ac:dyDescent="0.2">
      <c r="B629" s="249"/>
      <c r="C629" s="249"/>
      <c r="D629" s="249"/>
      <c r="E629" s="249"/>
      <c r="F629" s="249"/>
      <c r="G629" s="249"/>
      <c r="H629" s="249"/>
      <c r="I629" s="249"/>
      <c r="J629" s="249"/>
      <c r="K629" s="249"/>
      <c r="N629" s="68" t="s">
        <v>234</v>
      </c>
      <c r="O629" s="68" t="s">
        <v>235</v>
      </c>
      <c r="P629" s="68" t="s">
        <v>236</v>
      </c>
      <c r="Q629" s="68" t="s">
        <v>237</v>
      </c>
      <c r="R629" s="68" t="s">
        <v>238</v>
      </c>
      <c r="S629" s="69" t="s">
        <v>239</v>
      </c>
      <c r="T629" s="346"/>
    </row>
    <row r="630" spans="1:21" x14ac:dyDescent="0.2">
      <c r="C630" s="361" t="s">
        <v>833</v>
      </c>
      <c r="D630" s="193"/>
      <c r="E630" s="193"/>
      <c r="F630" s="193"/>
      <c r="G630" s="64" t="s">
        <v>181</v>
      </c>
      <c r="H630" s="25"/>
      <c r="I630" s="25"/>
      <c r="J630" s="57"/>
      <c r="M630" s="55" t="s">
        <v>506</v>
      </c>
      <c r="N630" s="42"/>
      <c r="O630" s="42">
        <v>5</v>
      </c>
      <c r="P630" s="42">
        <v>3</v>
      </c>
      <c r="Q630" s="42">
        <v>12</v>
      </c>
      <c r="R630" s="42">
        <v>11</v>
      </c>
      <c r="S630" s="42">
        <v>8</v>
      </c>
      <c r="T630" s="67">
        <f>SUM(N630:S630)</f>
        <v>39</v>
      </c>
      <c r="U630" s="168" t="str">
        <f>IF(T630&gt;$N$620,"ATENTIE! Numar mai mare de absolv. de gimnaziu","")</f>
        <v>ATENTIE! Numar mai mare de absolv. de gimnaziu</v>
      </c>
    </row>
    <row r="631" spans="1:21" x14ac:dyDescent="0.2">
      <c r="C631" s="361" t="s">
        <v>823</v>
      </c>
      <c r="D631" s="193"/>
      <c r="E631" s="193"/>
      <c r="F631" s="193"/>
      <c r="G631" s="64" t="s">
        <v>182</v>
      </c>
      <c r="H631" s="25"/>
      <c r="I631" s="25"/>
      <c r="J631" s="57"/>
      <c r="M631" s="55" t="s">
        <v>507</v>
      </c>
      <c r="N631" s="42">
        <v>6</v>
      </c>
      <c r="O631" s="42">
        <v>7</v>
      </c>
      <c r="P631" s="42">
        <v>4</v>
      </c>
      <c r="Q631" s="42">
        <v>6</v>
      </c>
      <c r="R631" s="42">
        <v>8</v>
      </c>
      <c r="S631" s="42">
        <v>3</v>
      </c>
      <c r="T631" s="67">
        <f>SUM(N631:S631)</f>
        <v>34</v>
      </c>
      <c r="U631" s="168" t="str">
        <f>IF(T631&gt;$N$620,"ATENTIE! Numar mai mare de absolv. de gimnaziu","")</f>
        <v>ATENTIE! Numar mai mare de absolv. de gimnaziu</v>
      </c>
    </row>
    <row r="632" spans="1:21" x14ac:dyDescent="0.2">
      <c r="C632" s="361" t="s">
        <v>834</v>
      </c>
      <c r="D632" s="193"/>
      <c r="E632" s="193"/>
      <c r="F632" s="193"/>
      <c r="G632" s="64" t="s">
        <v>183</v>
      </c>
      <c r="H632" s="25"/>
      <c r="I632" s="25"/>
      <c r="J632" s="58"/>
      <c r="M632" s="55" t="s">
        <v>588</v>
      </c>
      <c r="N632" s="42"/>
      <c r="O632" s="42"/>
      <c r="P632" s="42"/>
      <c r="Q632" s="42"/>
      <c r="R632" s="42"/>
      <c r="S632" s="42"/>
      <c r="T632" s="67">
        <f>SUM(N632:S632)</f>
        <v>0</v>
      </c>
      <c r="U632" s="168" t="str">
        <f>IF(T632&gt;$N$620,"ATENTIE! Numar mai mare de absolv. de gimnaziu","")</f>
        <v/>
      </c>
    </row>
    <row r="633" spans="1:21" ht="27" customHeight="1" x14ac:dyDescent="0.2"/>
    <row r="634" spans="1:21" ht="19.5" customHeight="1" x14ac:dyDescent="0.2">
      <c r="A634" s="55" t="s">
        <v>508</v>
      </c>
      <c r="B634" s="204" t="s">
        <v>354</v>
      </c>
      <c r="C634" s="193"/>
      <c r="D634" s="193"/>
      <c r="E634" s="193"/>
      <c r="F634" s="193"/>
      <c r="G634" s="193"/>
      <c r="H634" s="193"/>
      <c r="I634" s="193"/>
      <c r="J634" s="193"/>
      <c r="K634" s="193"/>
      <c r="L634" s="60"/>
      <c r="N634" s="355" t="s">
        <v>787</v>
      </c>
      <c r="O634" s="356"/>
      <c r="P634" s="356"/>
      <c r="Q634" s="356"/>
      <c r="R634" s="357"/>
      <c r="S634" s="346" t="s">
        <v>967</v>
      </c>
    </row>
    <row r="635" spans="1:21" x14ac:dyDescent="0.2">
      <c r="B635" s="193"/>
      <c r="C635" s="193"/>
      <c r="D635" s="193"/>
      <c r="E635" s="193"/>
      <c r="F635" s="193"/>
      <c r="G635" s="193"/>
      <c r="H635" s="193"/>
      <c r="I635" s="193"/>
      <c r="J635" s="193"/>
      <c r="K635" s="193"/>
      <c r="L635" s="60"/>
      <c r="M635" s="45"/>
      <c r="N635" s="39" t="s">
        <v>788</v>
      </c>
      <c r="O635" s="39" t="s">
        <v>236</v>
      </c>
      <c r="P635" s="39" t="s">
        <v>237</v>
      </c>
      <c r="Q635" s="39" t="s">
        <v>238</v>
      </c>
      <c r="R635" s="38" t="s">
        <v>239</v>
      </c>
      <c r="S635" s="346"/>
    </row>
    <row r="636" spans="1:21" ht="12.75" customHeight="1" x14ac:dyDescent="0.2">
      <c r="B636" s="54"/>
      <c r="C636" s="361" t="s">
        <v>356</v>
      </c>
      <c r="D636" s="193"/>
      <c r="E636" s="193"/>
      <c r="F636" s="193"/>
      <c r="G636" s="54"/>
      <c r="H636" s="54"/>
      <c r="I636" s="54"/>
      <c r="J636" s="54"/>
      <c r="K636" s="54"/>
      <c r="L636"/>
      <c r="M636" s="55" t="s">
        <v>657</v>
      </c>
      <c r="N636" s="42"/>
      <c r="O636" s="42"/>
      <c r="P636" s="42"/>
      <c r="Q636" s="42"/>
      <c r="R636" s="42"/>
      <c r="S636" s="59">
        <f>SUM(N636:R636)</f>
        <v>0</v>
      </c>
      <c r="T636" s="168" t="str">
        <f>IF(S636&gt;$N$622,"ATENTIE! Numar mai mare de absolv. de liceuu","")</f>
        <v/>
      </c>
    </row>
    <row r="637" spans="1:21" x14ac:dyDescent="0.2">
      <c r="B637" s="54"/>
      <c r="C637" s="361" t="s">
        <v>355</v>
      </c>
      <c r="D637" s="193"/>
      <c r="E637" s="193"/>
      <c r="F637" s="193"/>
      <c r="G637" s="193"/>
      <c r="H637" s="193"/>
      <c r="I637" s="193"/>
      <c r="J637" s="193"/>
      <c r="K637" s="54"/>
      <c r="L637"/>
      <c r="M637" s="55" t="s">
        <v>658</v>
      </c>
      <c r="N637" s="42"/>
      <c r="O637" s="42"/>
      <c r="P637" s="42"/>
      <c r="Q637" s="42"/>
      <c r="R637" s="42"/>
      <c r="S637" s="59">
        <f>SUM(N637:R637)</f>
        <v>0</v>
      </c>
      <c r="T637" s="168" t="str">
        <f>IF(S637&gt;$O$622,"ATENTIE! Numar mai mare de absolv. de liceu","")</f>
        <v/>
      </c>
    </row>
    <row r="638" spans="1:21" ht="25.5" customHeight="1" x14ac:dyDescent="0.25">
      <c r="B638" s="40"/>
      <c r="C638" s="20"/>
      <c r="D638" s="20"/>
      <c r="E638" s="20"/>
      <c r="F638" s="20"/>
      <c r="G638" s="20"/>
    </row>
    <row r="639" spans="1:21" ht="18" customHeight="1" x14ac:dyDescent="0.2">
      <c r="A639" s="23" t="s">
        <v>659</v>
      </c>
      <c r="B639" s="204" t="s">
        <v>357</v>
      </c>
      <c r="C639" s="193"/>
      <c r="D639" s="193"/>
      <c r="E639" s="193"/>
      <c r="F639" s="193"/>
      <c r="G639" s="193"/>
      <c r="H639" s="193"/>
      <c r="I639" s="193"/>
      <c r="J639" s="193"/>
      <c r="K639" s="193"/>
      <c r="N639" s="307" t="s">
        <v>882</v>
      </c>
      <c r="O639" s="307" t="s">
        <v>361</v>
      </c>
    </row>
    <row r="640" spans="1:21" ht="18" customHeight="1" x14ac:dyDescent="0.2">
      <c r="B640" s="193"/>
      <c r="C640" s="193"/>
      <c r="D640" s="193"/>
      <c r="E640" s="193"/>
      <c r="F640" s="193"/>
      <c r="G640" s="193"/>
      <c r="H640" s="193"/>
      <c r="I640" s="193"/>
      <c r="J640" s="193"/>
      <c r="K640" s="193"/>
      <c r="N640" s="358"/>
      <c r="O640" s="358"/>
    </row>
    <row r="641" spans="1:16" ht="13.5" x14ac:dyDescent="0.2">
      <c r="B641" s="14"/>
      <c r="C641" s="359" t="s">
        <v>358</v>
      </c>
      <c r="D641" s="360"/>
      <c r="E641" s="360"/>
      <c r="F641" s="360"/>
      <c r="G641" s="360"/>
      <c r="H641" s="360"/>
      <c r="I641" s="360"/>
      <c r="J641" s="360"/>
      <c r="K641" s="46"/>
      <c r="M641" s="55" t="s">
        <v>589</v>
      </c>
      <c r="N641" s="56"/>
      <c r="O641" s="56"/>
      <c r="P641" s="168" t="str">
        <f>IF(N641&gt;$N$621,"ATENTIE! Numar mai mare de absolv. de Lic-inf","")</f>
        <v/>
      </c>
    </row>
    <row r="642" spans="1:16" ht="12.75" customHeight="1" x14ac:dyDescent="0.2">
      <c r="B642" s="14"/>
      <c r="C642" s="359" t="s">
        <v>594</v>
      </c>
      <c r="D642" s="360"/>
      <c r="E642" s="360"/>
      <c r="F642" s="360"/>
      <c r="G642" s="360"/>
      <c r="H642" s="360"/>
      <c r="I642" s="360"/>
      <c r="J642" s="360"/>
      <c r="K642" s="46"/>
      <c r="M642" s="55" t="s">
        <v>590</v>
      </c>
      <c r="N642" s="56"/>
      <c r="O642" s="56"/>
      <c r="P642" s="168" t="str">
        <f>IF(N642&gt;$O$621,"ATENTIE! Numar mai mare de absolv. de Lic-inf","")</f>
        <v/>
      </c>
    </row>
    <row r="643" spans="1:16" ht="13.5" x14ac:dyDescent="0.2">
      <c r="B643" s="14"/>
      <c r="C643" s="359" t="s">
        <v>359</v>
      </c>
      <c r="D643" s="360"/>
      <c r="E643" s="360"/>
      <c r="F643" s="360"/>
      <c r="G643" s="360"/>
      <c r="H643" s="360"/>
      <c r="I643" s="360"/>
      <c r="J643" s="360"/>
      <c r="K643" s="46"/>
      <c r="M643" s="55" t="s">
        <v>591</v>
      </c>
      <c r="N643" s="119"/>
      <c r="O643" s="119"/>
      <c r="P643" s="168" t="str">
        <f>IF(N643&gt;$N$622,"ATENTIE! Numar mai mare de absolv. de Lic","")</f>
        <v/>
      </c>
    </row>
    <row r="644" spans="1:16" ht="13.5" x14ac:dyDescent="0.2">
      <c r="B644" s="14"/>
      <c r="C644" s="359" t="s">
        <v>595</v>
      </c>
      <c r="D644" s="360"/>
      <c r="E644" s="360"/>
      <c r="F644" s="360"/>
      <c r="G644" s="360"/>
      <c r="H644" s="360"/>
      <c r="I644" s="360"/>
      <c r="J644" s="360"/>
      <c r="K644" s="46"/>
      <c r="M644" s="55" t="s">
        <v>592</v>
      </c>
      <c r="N644" s="56"/>
      <c r="O644" s="56"/>
      <c r="P644" s="168" t="str">
        <f>IF(N644&gt;$O$622,"ATENTIE! Numar mai mare de absolv. de Lic","")</f>
        <v/>
      </c>
    </row>
    <row r="645" spans="1:16" ht="13.5" x14ac:dyDescent="0.2">
      <c r="B645" s="14"/>
      <c r="C645" s="359" t="s">
        <v>360</v>
      </c>
      <c r="D645" s="360"/>
      <c r="E645" s="360"/>
      <c r="F645" s="360"/>
      <c r="G645" s="360"/>
      <c r="H645" s="360"/>
      <c r="I645" s="360"/>
      <c r="J645" s="360"/>
      <c r="K645" s="46"/>
      <c r="M645" s="55" t="s">
        <v>593</v>
      </c>
      <c r="N645" s="56"/>
      <c r="O645" s="56"/>
      <c r="P645" s="168" t="str">
        <f>IF(N645&gt;$N$623,"ATENTIE! Numar mai mare de absolv. de PLic","")</f>
        <v/>
      </c>
    </row>
    <row r="646" spans="1:16" ht="13.5" x14ac:dyDescent="0.2">
      <c r="B646" s="14"/>
      <c r="C646" s="359" t="s">
        <v>39</v>
      </c>
      <c r="D646" s="360"/>
      <c r="E646" s="360"/>
      <c r="F646" s="360"/>
      <c r="G646" s="360"/>
      <c r="H646" s="360"/>
      <c r="I646" s="360"/>
      <c r="J646" s="360"/>
      <c r="K646" s="46"/>
      <c r="M646" s="55" t="s">
        <v>40</v>
      </c>
      <c r="N646" s="56"/>
      <c r="O646" s="56"/>
      <c r="P646" s="168" t="str">
        <f>IF(N646&gt;$O$623,"ATENTIE! Numar mai mare de absolv. de PLic","")</f>
        <v/>
      </c>
    </row>
    <row r="648" spans="1:16" x14ac:dyDescent="0.2">
      <c r="A648" s="365" t="s">
        <v>1052</v>
      </c>
      <c r="B648" s="366"/>
      <c r="C648" s="366"/>
      <c r="D648" s="366"/>
      <c r="E648" s="366"/>
      <c r="F648" s="366"/>
      <c r="G648" s="366"/>
      <c r="H648" s="366"/>
      <c r="I648" s="366"/>
      <c r="J648" s="366"/>
      <c r="K648" s="366"/>
      <c r="L648" s="360"/>
    </row>
    <row r="649" spans="1:16" x14ac:dyDescent="0.2">
      <c r="A649" s="263"/>
      <c r="B649" s="263"/>
      <c r="C649" s="263"/>
      <c r="D649" s="263"/>
      <c r="E649" s="263"/>
      <c r="F649" s="263"/>
      <c r="G649" s="263"/>
      <c r="H649" s="263"/>
      <c r="I649" s="263"/>
      <c r="J649" s="263"/>
      <c r="K649" s="263"/>
      <c r="L649" s="360"/>
    </row>
    <row r="650" spans="1:16" x14ac:dyDescent="0.2">
      <c r="A650" s="367" t="s">
        <v>362</v>
      </c>
      <c r="B650" s="368"/>
      <c r="C650" s="368"/>
      <c r="D650" s="368"/>
      <c r="E650" s="368"/>
      <c r="F650" s="368"/>
      <c r="G650" s="368"/>
      <c r="H650" s="368"/>
      <c r="I650" s="368"/>
      <c r="J650" s="368"/>
      <c r="K650" s="368"/>
      <c r="L650" s="368"/>
    </row>
    <row r="651" spans="1:16" x14ac:dyDescent="0.2">
      <c r="A651" s="368"/>
      <c r="B651" s="368"/>
      <c r="C651" s="368"/>
      <c r="D651" s="368"/>
      <c r="E651" s="368"/>
      <c r="F651" s="368"/>
      <c r="G651" s="368"/>
      <c r="H651" s="368"/>
      <c r="I651" s="368"/>
      <c r="J651" s="368"/>
      <c r="K651" s="368"/>
      <c r="L651" s="368"/>
    </row>
    <row r="652" spans="1:16" x14ac:dyDescent="0.2">
      <c r="A652" s="368"/>
      <c r="B652" s="368"/>
      <c r="C652" s="368"/>
      <c r="D652" s="368"/>
      <c r="E652" s="368"/>
      <c r="F652" s="368"/>
      <c r="G652" s="368"/>
      <c r="H652" s="368"/>
      <c r="I652" s="368"/>
      <c r="J652" s="368"/>
      <c r="K652" s="368"/>
      <c r="L652" s="368"/>
    </row>
    <row r="653" spans="1:16" ht="12.75" customHeight="1" x14ac:dyDescent="0.2">
      <c r="A653" s="368"/>
      <c r="B653" s="368"/>
      <c r="C653" s="368"/>
      <c r="D653" s="368"/>
      <c r="E653" s="368"/>
      <c r="F653" s="368"/>
      <c r="G653" s="368"/>
      <c r="H653" s="368"/>
      <c r="I653" s="368"/>
      <c r="J653" s="368"/>
      <c r="K653" s="368"/>
      <c r="L653" s="368"/>
    </row>
    <row r="654" spans="1:16" ht="12.75" customHeight="1" x14ac:dyDescent="0.2">
      <c r="A654" s="368"/>
      <c r="B654" s="368"/>
      <c r="C654" s="368"/>
      <c r="D654" s="368"/>
      <c r="E654" s="368"/>
      <c r="F654" s="368"/>
      <c r="G654" s="368"/>
      <c r="H654" s="368"/>
      <c r="I654" s="368"/>
      <c r="J654" s="368"/>
      <c r="K654" s="368"/>
      <c r="L654" s="368"/>
    </row>
    <row r="655" spans="1:16" ht="12.75" customHeight="1" x14ac:dyDescent="0.2"/>
    <row r="656" spans="1:16" ht="16.5" customHeight="1" x14ac:dyDescent="0.2">
      <c r="A656" s="23" t="s">
        <v>648</v>
      </c>
      <c r="B656" s="221" t="s">
        <v>398</v>
      </c>
      <c r="C656" s="219"/>
      <c r="D656" s="219"/>
      <c r="E656" s="219"/>
      <c r="F656" s="219"/>
      <c r="G656" s="219"/>
      <c r="H656" s="219"/>
      <c r="I656" s="219"/>
      <c r="J656" s="219"/>
      <c r="K656" s="219"/>
      <c r="N656" s="371" t="s">
        <v>465</v>
      </c>
      <c r="O656" s="364" t="s">
        <v>612</v>
      </c>
    </row>
    <row r="657" spans="1:16" x14ac:dyDescent="0.2">
      <c r="A657" s="23"/>
      <c r="B657" s="193"/>
      <c r="C657" s="193"/>
      <c r="D657" s="193"/>
      <c r="E657" s="193"/>
      <c r="F657" s="193"/>
      <c r="G657" s="193"/>
      <c r="H657" s="193"/>
      <c r="I657" s="193"/>
      <c r="J657" s="193"/>
      <c r="K657" s="193"/>
      <c r="N657" s="364"/>
      <c r="O657" s="364"/>
    </row>
    <row r="658" spans="1:16" x14ac:dyDescent="0.2">
      <c r="B658" s="192" t="s">
        <v>1295</v>
      </c>
      <c r="C658" s="192"/>
      <c r="D658" s="192"/>
      <c r="E658" s="192"/>
      <c r="F658" s="192"/>
      <c r="G658" s="192"/>
      <c r="H658" s="192"/>
      <c r="I658" s="192"/>
      <c r="J658" s="192"/>
      <c r="K658" s="193"/>
      <c r="M658" s="55" t="s">
        <v>596</v>
      </c>
      <c r="N658" s="56"/>
      <c r="O658" s="56"/>
    </row>
    <row r="659" spans="1:16" x14ac:dyDescent="0.2">
      <c r="B659" s="369" t="s">
        <v>97</v>
      </c>
      <c r="C659" s="369"/>
      <c r="D659" s="369"/>
      <c r="E659" s="369"/>
      <c r="F659" s="369"/>
      <c r="G659" s="369"/>
      <c r="H659" s="369"/>
      <c r="I659" s="369"/>
      <c r="J659" s="369"/>
      <c r="K659" s="193"/>
      <c r="M659" s="55" t="s">
        <v>597</v>
      </c>
      <c r="N659" s="56"/>
      <c r="O659" s="56"/>
      <c r="P659" s="14"/>
    </row>
    <row r="660" spans="1:16" x14ac:dyDescent="0.2">
      <c r="B660" s="192" t="s">
        <v>1296</v>
      </c>
      <c r="C660" s="192"/>
      <c r="D660" s="192"/>
      <c r="E660" s="192"/>
      <c r="F660" s="192"/>
      <c r="G660" s="192"/>
      <c r="H660" s="192"/>
      <c r="I660" s="192"/>
      <c r="J660" s="192"/>
      <c r="K660" s="193"/>
      <c r="M660" s="55" t="s">
        <v>598</v>
      </c>
      <c r="N660" s="56"/>
      <c r="O660" s="56"/>
      <c r="P660" s="14"/>
    </row>
    <row r="661" spans="1:16" ht="13.5" customHeight="1" x14ac:dyDescent="0.2">
      <c r="B661" s="369" t="s">
        <v>363</v>
      </c>
      <c r="C661" s="369"/>
      <c r="D661" s="369"/>
      <c r="E661" s="369"/>
      <c r="F661" s="369"/>
      <c r="G661" s="369"/>
      <c r="H661" s="369"/>
      <c r="I661" s="369"/>
      <c r="J661" s="369"/>
      <c r="K661" s="193"/>
      <c r="M661" s="55" t="s">
        <v>599</v>
      </c>
      <c r="N661" s="56"/>
      <c r="O661" s="56"/>
      <c r="P661" s="14"/>
    </row>
    <row r="662" spans="1:16" ht="12.75" customHeight="1" x14ac:dyDescent="0.2">
      <c r="B662" s="192" t="s">
        <v>1297</v>
      </c>
      <c r="C662" s="192"/>
      <c r="D662" s="192"/>
      <c r="E662" s="192"/>
      <c r="F662" s="192"/>
      <c r="G662" s="192"/>
      <c r="H662" s="192"/>
      <c r="I662" s="192"/>
      <c r="J662" s="192"/>
      <c r="K662" s="193"/>
      <c r="M662" s="55" t="s">
        <v>600</v>
      </c>
      <c r="N662" s="56">
        <v>39</v>
      </c>
      <c r="O662" s="56"/>
      <c r="P662" s="14"/>
    </row>
    <row r="663" spans="1:16" ht="24.75" customHeight="1" x14ac:dyDescent="0.2">
      <c r="B663" s="369" t="s">
        <v>364</v>
      </c>
      <c r="C663" s="369"/>
      <c r="D663" s="369"/>
      <c r="E663" s="369"/>
      <c r="F663" s="369"/>
      <c r="G663" s="369"/>
      <c r="H663" s="369"/>
      <c r="I663" s="369"/>
      <c r="J663" s="369"/>
      <c r="K663" s="193"/>
      <c r="M663" s="55" t="s">
        <v>601</v>
      </c>
      <c r="N663" s="56">
        <v>39</v>
      </c>
      <c r="O663" s="56"/>
      <c r="P663" s="14"/>
    </row>
    <row r="664" spans="1:16" ht="12.75" customHeight="1" x14ac:dyDescent="0.2">
      <c r="B664" s="192" t="s">
        <v>1298</v>
      </c>
      <c r="C664" s="192"/>
      <c r="D664" s="192"/>
      <c r="E664" s="192"/>
      <c r="F664" s="192"/>
      <c r="G664" s="192"/>
      <c r="H664" s="192"/>
      <c r="I664" s="192"/>
      <c r="J664" s="192"/>
      <c r="K664" s="193"/>
      <c r="M664" s="55" t="s">
        <v>602</v>
      </c>
      <c r="N664" s="56">
        <v>31</v>
      </c>
      <c r="O664" s="56"/>
      <c r="P664" s="14"/>
    </row>
    <row r="665" spans="1:16" ht="14.25" customHeight="1" x14ac:dyDescent="0.2">
      <c r="B665" s="369" t="s">
        <v>365</v>
      </c>
      <c r="C665" s="193"/>
      <c r="D665" s="193"/>
      <c r="E665" s="193"/>
      <c r="F665" s="193"/>
      <c r="G665" s="193"/>
      <c r="H665" s="193"/>
      <c r="I665" s="193"/>
      <c r="J665" s="193"/>
      <c r="K665" s="193"/>
      <c r="M665" s="55" t="s">
        <v>603</v>
      </c>
      <c r="N665" s="56">
        <v>31</v>
      </c>
      <c r="O665" s="56"/>
      <c r="P665" s="20"/>
    </row>
    <row r="666" spans="1:16" ht="14.25" customHeight="1" x14ac:dyDescent="0.2">
      <c r="B666" s="192" t="s">
        <v>366</v>
      </c>
      <c r="C666" s="192"/>
      <c r="D666" s="192"/>
      <c r="E666" s="192"/>
      <c r="F666" s="192"/>
      <c r="G666" s="192"/>
      <c r="H666" s="192"/>
      <c r="I666" s="192"/>
      <c r="J666" s="192"/>
      <c r="K666" s="193"/>
      <c r="M666" s="55" t="s">
        <v>604</v>
      </c>
      <c r="N666" s="56"/>
      <c r="O666" s="56"/>
      <c r="P666" s="20"/>
    </row>
    <row r="667" spans="1:16" ht="27" customHeight="1" x14ac:dyDescent="0.2">
      <c r="B667" s="369" t="s">
        <v>111</v>
      </c>
      <c r="C667" s="369"/>
      <c r="D667" s="369"/>
      <c r="E667" s="369"/>
      <c r="F667" s="369"/>
      <c r="G667" s="369"/>
      <c r="H667" s="369"/>
      <c r="I667" s="369"/>
      <c r="J667" s="369"/>
      <c r="K667" s="193"/>
      <c r="M667" s="55" t="s">
        <v>605</v>
      </c>
      <c r="N667" s="56"/>
      <c r="O667" s="56"/>
      <c r="P667" s="20"/>
    </row>
    <row r="668" spans="1:16" ht="27" customHeight="1" x14ac:dyDescent="0.2">
      <c r="B668" s="369" t="s">
        <v>367</v>
      </c>
      <c r="C668" s="369"/>
      <c r="D668" s="369"/>
      <c r="E668" s="369"/>
      <c r="F668" s="369"/>
      <c r="G668" s="369"/>
      <c r="H668" s="369"/>
      <c r="I668" s="369"/>
      <c r="J668" s="369"/>
      <c r="K668" s="370"/>
      <c r="M668" s="55" t="s">
        <v>606</v>
      </c>
      <c r="N668" s="56"/>
      <c r="O668" s="56"/>
      <c r="P668" s="20"/>
    </row>
    <row r="669" spans="1:16" x14ac:dyDescent="0.2">
      <c r="B669" s="192" t="s">
        <v>623</v>
      </c>
      <c r="C669" s="192"/>
      <c r="D669" s="192"/>
      <c r="E669" s="192"/>
      <c r="F669" s="192"/>
      <c r="G669" s="192"/>
      <c r="H669" s="192"/>
      <c r="I669" s="192"/>
      <c r="J669" s="192"/>
      <c r="K669" s="193"/>
      <c r="M669" s="55" t="s">
        <v>607</v>
      </c>
      <c r="N669" s="56"/>
      <c r="O669" s="56"/>
      <c r="P669" s="20"/>
    </row>
    <row r="670" spans="1:16" x14ac:dyDescent="0.2">
      <c r="B670" s="369" t="s">
        <v>368</v>
      </c>
      <c r="C670" s="193"/>
      <c r="D670" s="193"/>
      <c r="E670" s="193"/>
      <c r="F670" s="193"/>
      <c r="G670" s="193"/>
      <c r="H670" s="193"/>
      <c r="I670" s="193"/>
      <c r="J670" s="193"/>
      <c r="K670" s="193"/>
      <c r="M670" s="55" t="s">
        <v>608</v>
      </c>
      <c r="N670" s="56"/>
      <c r="O670" s="56"/>
      <c r="P670" s="20"/>
    </row>
    <row r="671" spans="1:16" x14ac:dyDescent="0.2">
      <c r="B671" s="369" t="s">
        <v>624</v>
      </c>
      <c r="C671" s="369"/>
      <c r="D671" s="369"/>
      <c r="E671" s="369"/>
      <c r="F671" s="369"/>
      <c r="G671" s="369"/>
      <c r="H671" s="369"/>
      <c r="I671" s="369"/>
      <c r="J671" s="369"/>
      <c r="K671" s="207"/>
      <c r="M671" s="55" t="s">
        <v>609</v>
      </c>
      <c r="N671" s="56"/>
      <c r="O671" s="56"/>
      <c r="P671" s="20"/>
    </row>
    <row r="672" spans="1:16" x14ac:dyDescent="0.2">
      <c r="B672" s="192" t="s">
        <v>625</v>
      </c>
      <c r="C672" s="192"/>
      <c r="D672" s="192"/>
      <c r="E672" s="192"/>
      <c r="F672" s="192"/>
      <c r="G672" s="192"/>
      <c r="H672" s="192"/>
      <c r="I672" s="192"/>
      <c r="J672" s="192"/>
      <c r="K672" s="193"/>
      <c r="M672" s="55" t="s">
        <v>610</v>
      </c>
      <c r="N672" s="56"/>
      <c r="O672" s="56"/>
      <c r="P672" s="20"/>
    </row>
    <row r="673" spans="1:16" ht="15.75" customHeight="1" x14ac:dyDescent="0.2">
      <c r="B673" s="369" t="s">
        <v>656</v>
      </c>
      <c r="C673" s="193"/>
      <c r="D673" s="193"/>
      <c r="E673" s="193"/>
      <c r="F673" s="193"/>
      <c r="G673" s="193"/>
      <c r="H673" s="193"/>
      <c r="I673" s="193"/>
      <c r="J673" s="193"/>
      <c r="K673" s="193"/>
      <c r="M673" s="55" t="s">
        <v>611</v>
      </c>
      <c r="N673" s="56"/>
      <c r="O673" s="56"/>
      <c r="P673" s="20"/>
    </row>
    <row r="674" spans="1:16" ht="12.75" customHeight="1" x14ac:dyDescent="0.2">
      <c r="B674" s="73"/>
      <c r="C674" s="73"/>
      <c r="D674" s="73"/>
      <c r="E674" s="73"/>
      <c r="F674" s="73"/>
      <c r="G674" s="73"/>
      <c r="H674" s="73"/>
      <c r="I674" s="73"/>
      <c r="J674" s="73"/>
      <c r="O674" s="14"/>
      <c r="P674" s="20"/>
    </row>
    <row r="676" spans="1:16" x14ac:dyDescent="0.2">
      <c r="A676" s="365" t="s">
        <v>1053</v>
      </c>
      <c r="B676" s="366"/>
      <c r="C676" s="366"/>
      <c r="D676" s="366"/>
      <c r="E676" s="366"/>
      <c r="F676" s="366"/>
      <c r="G676" s="366"/>
      <c r="H676" s="366"/>
      <c r="I676" s="366"/>
      <c r="J676" s="366"/>
      <c r="K676" s="366"/>
      <c r="L676" s="207"/>
    </row>
    <row r="677" spans="1:16" x14ac:dyDescent="0.2">
      <c r="A677" s="263"/>
      <c r="B677" s="263"/>
      <c r="C677" s="263"/>
      <c r="D677" s="263"/>
      <c r="E677" s="263"/>
      <c r="F677" s="263"/>
      <c r="G677" s="263"/>
      <c r="H677" s="263"/>
      <c r="I677" s="263"/>
      <c r="J677" s="263"/>
      <c r="K677" s="263"/>
      <c r="L677" s="207"/>
    </row>
    <row r="678" spans="1:16" ht="24.75" customHeight="1" x14ac:dyDescent="0.2"/>
    <row r="679" spans="1:16" ht="12.75" customHeight="1" x14ac:dyDescent="0.2">
      <c r="A679" s="41" t="s">
        <v>652</v>
      </c>
      <c r="B679" s="372" t="s">
        <v>626</v>
      </c>
      <c r="C679" s="205"/>
      <c r="D679" s="205"/>
      <c r="E679" s="205"/>
      <c r="F679" s="205"/>
      <c r="G679" s="205"/>
      <c r="H679" s="205"/>
      <c r="I679" s="205"/>
      <c r="J679" s="205"/>
      <c r="K679" s="205"/>
      <c r="L679" s="205"/>
    </row>
    <row r="680" spans="1:16" ht="12.75" customHeight="1" x14ac:dyDescent="0.2">
      <c r="B680" s="205"/>
      <c r="C680" s="205"/>
      <c r="D680" s="205"/>
      <c r="E680" s="205"/>
      <c r="F680" s="205"/>
      <c r="G680" s="205"/>
      <c r="H680" s="205"/>
      <c r="I680" s="205"/>
      <c r="J680" s="205"/>
      <c r="K680" s="205"/>
      <c r="L680" s="205"/>
    </row>
    <row r="681" spans="1:16" ht="12.75" customHeight="1" x14ac:dyDescent="0.2">
      <c r="B681" s="205"/>
      <c r="C681" s="205"/>
      <c r="D681" s="205"/>
      <c r="E681" s="205"/>
      <c r="F681" s="205"/>
      <c r="G681" s="205"/>
      <c r="H681" s="205"/>
      <c r="I681" s="205"/>
      <c r="J681" s="205"/>
      <c r="K681" s="205"/>
      <c r="L681" s="205"/>
    </row>
    <row r="682" spans="1:16" ht="24.75" customHeight="1" x14ac:dyDescent="0.2">
      <c r="B682" s="205"/>
      <c r="C682" s="205"/>
      <c r="D682" s="205"/>
      <c r="E682" s="205"/>
      <c r="F682" s="205"/>
      <c r="G682" s="205"/>
      <c r="H682" s="205"/>
      <c r="I682" s="205"/>
      <c r="J682" s="205"/>
      <c r="K682" s="205"/>
      <c r="L682" s="205"/>
    </row>
    <row r="683" spans="1:16" ht="12.75" customHeight="1" x14ac:dyDescent="0.2">
      <c r="B683" s="205"/>
      <c r="C683" s="205"/>
      <c r="D683" s="205"/>
      <c r="E683" s="205"/>
      <c r="F683" s="205"/>
      <c r="G683" s="205"/>
      <c r="H683" s="205"/>
      <c r="I683" s="205"/>
      <c r="J683" s="205"/>
      <c r="K683" s="205"/>
      <c r="L683" s="205"/>
    </row>
    <row r="684" spans="1:16" ht="18" customHeight="1" x14ac:dyDescent="0.2">
      <c r="B684" s="103"/>
      <c r="C684" s="103"/>
      <c r="D684" s="103"/>
      <c r="E684" s="103"/>
      <c r="F684" s="103"/>
      <c r="G684" s="103"/>
      <c r="H684" s="103"/>
      <c r="I684" s="103"/>
      <c r="J684" s="103"/>
      <c r="K684" s="103"/>
      <c r="L684" s="103"/>
    </row>
    <row r="685" spans="1:16" ht="18" customHeight="1" x14ac:dyDescent="0.2">
      <c r="A685" s="41" t="s">
        <v>613</v>
      </c>
      <c r="B685" s="373" t="s">
        <v>98</v>
      </c>
      <c r="C685" s="263"/>
      <c r="D685" s="263"/>
      <c r="E685" s="263"/>
      <c r="F685" s="263"/>
      <c r="G685" s="263"/>
      <c r="H685" s="263"/>
      <c r="I685" s="263"/>
      <c r="J685" s="263"/>
      <c r="K685" s="263"/>
      <c r="M685" s="308" t="s">
        <v>1305</v>
      </c>
      <c r="N685" s="309"/>
      <c r="O685" s="309"/>
    </row>
    <row r="686" spans="1:16" ht="12.75" customHeight="1" x14ac:dyDescent="0.2">
      <c r="B686" s="263"/>
      <c r="C686" s="263"/>
      <c r="D686" s="263"/>
      <c r="E686" s="263"/>
      <c r="F686" s="263"/>
      <c r="G686" s="263"/>
      <c r="H686" s="263"/>
      <c r="I686" s="263"/>
      <c r="J686" s="263"/>
      <c r="K686" s="263"/>
      <c r="M686" s="309"/>
      <c r="N686" s="309"/>
      <c r="O686" s="309"/>
    </row>
    <row r="687" spans="1:16" x14ac:dyDescent="0.2">
      <c r="C687" s="23" t="s">
        <v>798</v>
      </c>
      <c r="I687" s="164" t="s">
        <v>185</v>
      </c>
      <c r="J687" s="164" t="s">
        <v>186</v>
      </c>
      <c r="K687" s="23" t="s">
        <v>180</v>
      </c>
      <c r="M687" s="55" t="s">
        <v>615</v>
      </c>
      <c r="N687" s="166">
        <v>2</v>
      </c>
    </row>
    <row r="688" spans="1:16" x14ac:dyDescent="0.2">
      <c r="C688" s="23" t="s">
        <v>178</v>
      </c>
      <c r="I688" s="164" t="s">
        <v>185</v>
      </c>
      <c r="J688" s="164" t="s">
        <v>186</v>
      </c>
      <c r="K688" s="23" t="s">
        <v>180</v>
      </c>
      <c r="M688" s="55" t="s">
        <v>616</v>
      </c>
      <c r="N688" s="166">
        <v>2</v>
      </c>
    </row>
    <row r="689" spans="1:15" x14ac:dyDescent="0.2">
      <c r="C689" s="23" t="s">
        <v>179</v>
      </c>
      <c r="I689" s="164" t="s">
        <v>185</v>
      </c>
      <c r="J689" s="164" t="s">
        <v>186</v>
      </c>
      <c r="K689" s="23" t="s">
        <v>180</v>
      </c>
      <c r="M689" s="55" t="s">
        <v>617</v>
      </c>
      <c r="N689" s="166">
        <v>2</v>
      </c>
    </row>
    <row r="690" spans="1:15" ht="12.75" customHeight="1" x14ac:dyDescent="0.2"/>
    <row r="691" spans="1:15" ht="13.5" x14ac:dyDescent="0.2">
      <c r="A691" s="41" t="s">
        <v>614</v>
      </c>
      <c r="B691" s="204" t="s">
        <v>468</v>
      </c>
      <c r="C691" s="204"/>
      <c r="D691" s="204"/>
      <c r="E691" s="204"/>
      <c r="F691" s="204"/>
      <c r="G691" s="204"/>
      <c r="H691" s="204"/>
      <c r="I691" s="20"/>
      <c r="J691" s="20"/>
      <c r="K691" s="20"/>
    </row>
    <row r="692" spans="1:15" ht="18" customHeight="1" thickBot="1" x14ac:dyDescent="0.25">
      <c r="B692" s="204"/>
      <c r="C692" s="204"/>
      <c r="D692" s="204"/>
      <c r="E692" s="204"/>
      <c r="F692" s="204"/>
      <c r="G692" s="204"/>
      <c r="H692" s="204"/>
      <c r="I692" s="20"/>
      <c r="J692" s="20"/>
      <c r="K692" s="20"/>
    </row>
    <row r="693" spans="1:15" ht="13.5" customHeight="1" thickBot="1" x14ac:dyDescent="0.25">
      <c r="B693" s="204"/>
      <c r="C693" s="204"/>
      <c r="D693" s="204"/>
      <c r="E693" s="204"/>
      <c r="F693" s="204"/>
      <c r="G693" s="204"/>
      <c r="H693" s="204"/>
      <c r="I693" s="164" t="s">
        <v>185</v>
      </c>
      <c r="J693" s="164" t="s">
        <v>186</v>
      </c>
      <c r="K693" s="23" t="s">
        <v>180</v>
      </c>
      <c r="M693" s="55" t="s">
        <v>614</v>
      </c>
      <c r="N693" s="13">
        <v>2</v>
      </c>
    </row>
    <row r="694" spans="1:15" x14ac:dyDescent="0.2">
      <c r="B694" s="272"/>
      <c r="C694" s="272"/>
      <c r="D694" s="272"/>
      <c r="E694" s="272"/>
      <c r="F694" s="272"/>
      <c r="G694" s="272"/>
      <c r="H694" s="272"/>
    </row>
    <row r="695" spans="1:15" ht="13.5" customHeight="1" x14ac:dyDescent="0.2">
      <c r="B695" s="272"/>
      <c r="C695" s="272"/>
      <c r="D695" s="272"/>
      <c r="E695" s="272"/>
      <c r="F695" s="272"/>
      <c r="G695" s="272"/>
      <c r="H695" s="272"/>
    </row>
    <row r="696" spans="1:15" x14ac:dyDescent="0.2">
      <c r="C696" s="23"/>
    </row>
    <row r="698" spans="1:15" x14ac:dyDescent="0.2">
      <c r="A698" s="374" t="s">
        <v>399</v>
      </c>
      <c r="B698" s="375"/>
      <c r="C698" s="375"/>
      <c r="D698" s="375"/>
      <c r="E698" s="375"/>
      <c r="F698" s="375"/>
      <c r="G698" s="375"/>
      <c r="H698" s="375"/>
      <c r="I698" s="375"/>
      <c r="J698" s="375"/>
      <c r="K698" s="375"/>
      <c r="L698" s="376"/>
    </row>
    <row r="699" spans="1:15" x14ac:dyDescent="0.2">
      <c r="A699" s="377"/>
      <c r="B699" s="377"/>
      <c r="C699" s="377"/>
      <c r="D699" s="377"/>
      <c r="E699" s="377"/>
      <c r="F699" s="377"/>
      <c r="G699" s="377"/>
      <c r="H699" s="377"/>
      <c r="I699" s="377"/>
      <c r="J699" s="377"/>
      <c r="K699" s="377"/>
      <c r="L699" s="376"/>
    </row>
    <row r="701" spans="1:15" ht="18.75" x14ac:dyDescent="0.3">
      <c r="A701" s="284" t="s">
        <v>1061</v>
      </c>
      <c r="B701" s="284"/>
      <c r="C701" s="284"/>
      <c r="D701" s="284"/>
      <c r="E701" s="284"/>
      <c r="F701" s="284"/>
      <c r="G701" s="284"/>
      <c r="H701" s="284"/>
      <c r="I701" s="284"/>
      <c r="J701" s="284"/>
      <c r="K701" s="284"/>
      <c r="L701" s="284"/>
    </row>
    <row r="703" spans="1:15" ht="22.5" customHeight="1" x14ac:dyDescent="0.2">
      <c r="A703" s="41" t="s">
        <v>653</v>
      </c>
      <c r="B703" s="378" t="s">
        <v>1311</v>
      </c>
      <c r="C703" s="378"/>
      <c r="D703" s="378"/>
      <c r="E703" s="378"/>
      <c r="F703" s="378"/>
      <c r="G703" s="378"/>
      <c r="H703" s="378"/>
      <c r="I703" s="378"/>
      <c r="J703" s="378"/>
      <c r="K703" s="378"/>
      <c r="L703" s="378"/>
    </row>
    <row r="704" spans="1:15" x14ac:dyDescent="0.2">
      <c r="B704" s="378"/>
      <c r="C704" s="378"/>
      <c r="D704" s="378"/>
      <c r="E704" s="378"/>
      <c r="F704" s="378"/>
      <c r="G704" s="378"/>
      <c r="H704" s="378"/>
      <c r="I704" s="378"/>
      <c r="J704" s="378"/>
      <c r="K704" s="378"/>
      <c r="L704" s="378"/>
      <c r="N704" s="309" t="s">
        <v>584</v>
      </c>
      <c r="O704" s="309" t="s">
        <v>585</v>
      </c>
    </row>
    <row r="705" spans="1:15" ht="13.5" customHeight="1" x14ac:dyDescent="0.2">
      <c r="B705" s="379"/>
      <c r="C705" s="379"/>
      <c r="D705" s="379"/>
      <c r="E705" s="379"/>
      <c r="F705" s="379"/>
      <c r="G705" s="379"/>
      <c r="H705" s="379"/>
      <c r="I705" s="379"/>
      <c r="J705" s="379"/>
      <c r="K705" s="379"/>
      <c r="L705" s="379"/>
      <c r="N705" s="322"/>
      <c r="O705" s="322"/>
    </row>
    <row r="706" spans="1:15" x14ac:dyDescent="0.2">
      <c r="B706" s="82"/>
      <c r="C706" s="328" t="s">
        <v>1304</v>
      </c>
      <c r="D706" s="328"/>
      <c r="E706" s="328"/>
      <c r="F706" s="328"/>
      <c r="G706" s="82"/>
      <c r="H706" s="82"/>
      <c r="I706" s="82"/>
      <c r="J706" s="82"/>
      <c r="K706" s="82"/>
      <c r="L706" s="82"/>
      <c r="M706" s="55" t="s">
        <v>618</v>
      </c>
      <c r="N706" s="42"/>
      <c r="O706" s="42"/>
    </row>
    <row r="707" spans="1:15" x14ac:dyDescent="0.2">
      <c r="B707" s="83"/>
      <c r="C707" s="384" t="s">
        <v>927</v>
      </c>
      <c r="D707" s="207"/>
      <c r="E707" s="207"/>
      <c r="F707" s="207"/>
      <c r="G707" s="83"/>
      <c r="H707" s="81"/>
      <c r="I707" s="81"/>
      <c r="J707" s="81"/>
      <c r="K707" s="81"/>
      <c r="L707" s="83"/>
      <c r="M707" s="55" t="s">
        <v>619</v>
      </c>
      <c r="N707" s="42"/>
      <c r="O707" s="42"/>
    </row>
    <row r="708" spans="1:15" x14ac:dyDescent="0.2">
      <c r="B708" s="83"/>
      <c r="C708" s="384" t="s">
        <v>926</v>
      </c>
      <c r="D708" s="207"/>
      <c r="E708" s="207"/>
      <c r="F708" s="207"/>
      <c r="G708" s="83"/>
      <c r="H708" s="83"/>
      <c r="I708" s="83"/>
      <c r="J708" s="83"/>
      <c r="K708" s="83"/>
      <c r="L708" s="83"/>
      <c r="M708" s="55" t="s">
        <v>620</v>
      </c>
      <c r="N708" s="42"/>
      <c r="O708" s="42"/>
    </row>
    <row r="709" spans="1:15" x14ac:dyDescent="0.2">
      <c r="B709" s="83"/>
      <c r="C709" s="384" t="s">
        <v>369</v>
      </c>
      <c r="D709" s="207"/>
      <c r="E709" s="207"/>
      <c r="F709" s="207"/>
      <c r="G709" s="83"/>
      <c r="H709" s="83"/>
      <c r="I709" s="83"/>
      <c r="J709" s="83"/>
      <c r="K709" s="83"/>
      <c r="L709" s="83"/>
      <c r="M709" s="55" t="s">
        <v>621</v>
      </c>
      <c r="N709" s="42"/>
      <c r="O709" s="42"/>
    </row>
    <row r="710" spans="1:15" x14ac:dyDescent="0.2">
      <c r="B710" s="20"/>
      <c r="C710" s="20"/>
      <c r="D710" s="20"/>
      <c r="E710" s="20"/>
      <c r="F710" s="20"/>
      <c r="G710" s="20"/>
      <c r="H710" s="20"/>
      <c r="I710" s="20"/>
      <c r="J710" s="20"/>
      <c r="K710" s="20"/>
    </row>
    <row r="711" spans="1:15" ht="13.5" x14ac:dyDescent="0.2">
      <c r="A711" s="41" t="s">
        <v>654</v>
      </c>
      <c r="B711" s="202" t="s">
        <v>1310</v>
      </c>
      <c r="C711" s="389"/>
      <c r="D711" s="389"/>
      <c r="E711" s="389"/>
      <c r="F711" s="389"/>
      <c r="G711" s="389"/>
      <c r="H711" s="389"/>
      <c r="I711" s="389"/>
      <c r="J711" s="389"/>
      <c r="K711" s="389"/>
      <c r="L711" s="389"/>
      <c r="N711" s="2" t="s">
        <v>1059</v>
      </c>
      <c r="O711" s="2" t="s">
        <v>1309</v>
      </c>
    </row>
    <row r="712" spans="1:15" ht="13.5" x14ac:dyDescent="0.2">
      <c r="B712" s="389"/>
      <c r="C712" s="389"/>
      <c r="D712" s="389"/>
      <c r="E712" s="389"/>
      <c r="F712" s="389"/>
      <c r="G712" s="389"/>
      <c r="H712" s="389"/>
      <c r="I712" s="389"/>
      <c r="J712" s="389"/>
      <c r="K712" s="389"/>
      <c r="L712" s="389"/>
      <c r="M712" s="160" t="s">
        <v>654</v>
      </c>
      <c r="N712" s="42">
        <v>5</v>
      </c>
      <c r="O712" s="42"/>
    </row>
    <row r="713" spans="1:15" ht="18" customHeight="1" x14ac:dyDescent="0.2">
      <c r="B713" s="205"/>
      <c r="C713" s="205"/>
      <c r="D713" s="205"/>
      <c r="E713" s="205"/>
      <c r="F713" s="205"/>
      <c r="G713" s="205"/>
      <c r="H713" s="205"/>
      <c r="I713" s="205"/>
      <c r="J713" s="205"/>
      <c r="K713" s="205"/>
      <c r="L713" s="205"/>
      <c r="M713" s="154"/>
    </row>
    <row r="714" spans="1:15" x14ac:dyDescent="0.2">
      <c r="B714" s="82"/>
      <c r="C714" s="328" t="s">
        <v>821</v>
      </c>
      <c r="D714" s="328"/>
      <c r="E714" s="328"/>
      <c r="F714" s="328"/>
      <c r="G714" s="82"/>
      <c r="H714" s="82"/>
      <c r="I714" s="82"/>
      <c r="J714" s="82"/>
      <c r="K714" s="82"/>
      <c r="L714" s="82"/>
      <c r="M714" s="154"/>
    </row>
    <row r="715" spans="1:15" x14ac:dyDescent="0.2">
      <c r="B715" s="83"/>
      <c r="C715" s="384" t="s">
        <v>1057</v>
      </c>
      <c r="D715" s="207"/>
      <c r="E715" s="207"/>
      <c r="F715" s="207"/>
      <c r="G715" s="83"/>
      <c r="H715" s="81"/>
      <c r="I715" s="81"/>
      <c r="J715" s="81"/>
      <c r="K715" s="81"/>
      <c r="L715" s="83"/>
      <c r="M715" s="154"/>
    </row>
    <row r="716" spans="1:15" x14ac:dyDescent="0.2">
      <c r="B716" s="83"/>
      <c r="C716" s="384" t="s">
        <v>627</v>
      </c>
      <c r="D716" s="207"/>
      <c r="E716" s="207"/>
      <c r="F716" s="207"/>
      <c r="G716" s="83"/>
      <c r="H716" s="83"/>
      <c r="I716" s="83"/>
      <c r="J716" s="83"/>
      <c r="K716" s="83"/>
      <c r="L716" s="83"/>
      <c r="M716" s="154"/>
    </row>
    <row r="717" spans="1:15" x14ac:dyDescent="0.2">
      <c r="B717" s="83"/>
      <c r="C717" s="384" t="s">
        <v>370</v>
      </c>
      <c r="D717" s="207"/>
      <c r="E717" s="207"/>
      <c r="F717" s="207"/>
      <c r="G717" s="83"/>
      <c r="H717" s="83"/>
      <c r="I717" s="83"/>
      <c r="J717" s="83"/>
      <c r="K717" s="83"/>
      <c r="L717" s="83"/>
      <c r="M717" s="154"/>
    </row>
    <row r="718" spans="1:15" x14ac:dyDescent="0.2">
      <c r="B718" s="83"/>
      <c r="C718" s="384" t="s">
        <v>1058</v>
      </c>
      <c r="D718" s="207"/>
      <c r="E718" s="207"/>
      <c r="F718" s="207"/>
      <c r="G718" s="83"/>
      <c r="H718" s="83"/>
      <c r="I718" s="83"/>
      <c r="J718" s="83"/>
      <c r="K718" s="83"/>
      <c r="L718" s="83"/>
      <c r="M718" s="154"/>
    </row>
    <row r="719" spans="1:15" ht="12.75" customHeight="1" x14ac:dyDescent="0.2">
      <c r="B719" s="20"/>
      <c r="C719" s="20"/>
      <c r="D719" s="20"/>
      <c r="E719" s="20"/>
      <c r="F719" s="20"/>
      <c r="G719" s="20"/>
      <c r="H719" s="20"/>
      <c r="I719" s="20"/>
      <c r="J719" s="20"/>
      <c r="K719" s="20"/>
      <c r="M719" s="154"/>
    </row>
    <row r="720" spans="1:15" ht="15" customHeight="1" x14ac:dyDescent="0.2">
      <c r="A720" s="41" t="s">
        <v>655</v>
      </c>
      <c r="B720" s="458" t="s">
        <v>400</v>
      </c>
      <c r="C720" s="459"/>
      <c r="D720" s="459"/>
      <c r="E720" s="459"/>
      <c r="F720" s="459"/>
      <c r="G720" s="459"/>
      <c r="H720" s="459"/>
      <c r="I720" s="459"/>
      <c r="J720" s="459"/>
      <c r="K720" s="459"/>
      <c r="L720" s="459"/>
      <c r="M720" s="160" t="s">
        <v>655</v>
      </c>
      <c r="N720" s="42">
        <v>56</v>
      </c>
    </row>
    <row r="721" spans="1:18" ht="15" customHeight="1" x14ac:dyDescent="0.2">
      <c r="B721" s="459"/>
      <c r="C721" s="459"/>
      <c r="D721" s="459"/>
      <c r="E721" s="459"/>
      <c r="F721" s="459"/>
      <c r="G721" s="459"/>
      <c r="H721" s="459"/>
      <c r="I721" s="459"/>
      <c r="J721" s="459"/>
      <c r="K721" s="459"/>
      <c r="L721" s="459"/>
      <c r="M721" s="154"/>
    </row>
    <row r="722" spans="1:18" ht="15" customHeight="1" x14ac:dyDescent="0.2">
      <c r="B722" s="193"/>
      <c r="C722" s="193"/>
      <c r="D722" s="193"/>
      <c r="E722" s="193"/>
      <c r="F722" s="193"/>
      <c r="G722" s="193"/>
      <c r="H722" s="193"/>
      <c r="I722" s="193"/>
      <c r="J722" s="193"/>
      <c r="K722" s="193"/>
      <c r="L722" s="193"/>
      <c r="M722" s="154"/>
    </row>
    <row r="723" spans="1:18" x14ac:dyDescent="0.2">
      <c r="B723" s="20"/>
      <c r="C723" s="20"/>
      <c r="D723" s="20"/>
      <c r="E723" s="20"/>
      <c r="F723" s="20"/>
      <c r="G723" s="20"/>
      <c r="H723" s="20"/>
      <c r="I723" s="20"/>
      <c r="J723" s="20"/>
      <c r="K723" s="20"/>
      <c r="M723" s="154"/>
    </row>
    <row r="724" spans="1:18" ht="18.75" x14ac:dyDescent="0.3">
      <c r="A724" s="284" t="s">
        <v>1062</v>
      </c>
      <c r="B724" s="284"/>
      <c r="C724" s="284"/>
      <c r="D724" s="284"/>
      <c r="E724" s="284"/>
      <c r="F724" s="284"/>
      <c r="G724" s="284"/>
      <c r="H724" s="284"/>
      <c r="I724" s="284"/>
      <c r="J724" s="284"/>
      <c r="K724" s="284"/>
      <c r="L724" s="284"/>
      <c r="M724" s="154"/>
    </row>
    <row r="725" spans="1:18" ht="16.5" customHeight="1" x14ac:dyDescent="0.2">
      <c r="B725" s="20"/>
      <c r="C725" s="20"/>
      <c r="D725" s="20"/>
      <c r="E725" s="20"/>
      <c r="F725" s="20"/>
      <c r="G725" s="20"/>
      <c r="H725" s="20"/>
      <c r="I725" s="20"/>
      <c r="J725" s="20"/>
      <c r="K725" s="20"/>
      <c r="M725" s="154"/>
    </row>
    <row r="726" spans="1:18" ht="13.5" x14ac:dyDescent="0.2">
      <c r="A726" s="41" t="s">
        <v>724</v>
      </c>
      <c r="B726" s="221" t="s">
        <v>401</v>
      </c>
      <c r="C726" s="193"/>
      <c r="D726" s="193"/>
      <c r="E726" s="193"/>
      <c r="F726" s="193"/>
      <c r="G726" s="193"/>
      <c r="H726" s="193"/>
      <c r="I726" s="193"/>
      <c r="J726" s="193"/>
      <c r="K726" s="193"/>
      <c r="L726" s="193"/>
      <c r="M726" s="160" t="s">
        <v>724</v>
      </c>
      <c r="N726" s="42">
        <v>4</v>
      </c>
    </row>
    <row r="727" spans="1:18" ht="12.75" customHeight="1" x14ac:dyDescent="0.2">
      <c r="B727" s="89"/>
      <c r="C727" s="20"/>
      <c r="D727" s="20"/>
      <c r="E727" s="20"/>
      <c r="F727" s="20"/>
      <c r="G727" s="20"/>
      <c r="H727" s="20"/>
      <c r="I727" s="20"/>
      <c r="J727" s="20"/>
      <c r="K727" s="20"/>
      <c r="M727" s="154"/>
    </row>
    <row r="728" spans="1:18" ht="15.75" customHeight="1" x14ac:dyDescent="0.2">
      <c r="A728" s="41" t="s">
        <v>725</v>
      </c>
      <c r="B728" s="390" t="s">
        <v>418</v>
      </c>
      <c r="C728" s="319"/>
      <c r="D728" s="319"/>
      <c r="E728" s="319"/>
      <c r="F728" s="319"/>
      <c r="G728" s="319"/>
      <c r="H728" s="319"/>
      <c r="I728" s="319"/>
      <c r="J728" s="193"/>
      <c r="K728" s="193"/>
      <c r="L728" s="193"/>
      <c r="M728" s="160" t="s">
        <v>725</v>
      </c>
      <c r="N728" s="42">
        <v>8</v>
      </c>
    </row>
    <row r="729" spans="1:18" ht="15.75" customHeight="1" x14ac:dyDescent="0.2">
      <c r="A729" s="41"/>
      <c r="B729" s="319"/>
      <c r="C729" s="319"/>
      <c r="D729" s="319"/>
      <c r="E729" s="319"/>
      <c r="F729" s="319"/>
      <c r="G729" s="319"/>
      <c r="H729" s="319"/>
      <c r="I729" s="319"/>
      <c r="J729" s="193"/>
      <c r="K729" s="193"/>
      <c r="L729" s="193"/>
      <c r="P729" s="23"/>
      <c r="Q729" s="23"/>
      <c r="R729" s="23"/>
    </row>
    <row r="730" spans="1:18" ht="15.75" customHeight="1" x14ac:dyDescent="0.2">
      <c r="B730" s="20"/>
      <c r="C730" s="23"/>
      <c r="D730" s="23"/>
      <c r="E730" s="23"/>
      <c r="F730" s="20"/>
      <c r="G730" s="20"/>
      <c r="H730" s="20"/>
      <c r="I730" s="20"/>
      <c r="J730" s="20"/>
      <c r="K730" s="20"/>
    </row>
    <row r="731" spans="1:18" x14ac:dyDescent="0.2">
      <c r="B731" s="20"/>
      <c r="C731" s="23"/>
      <c r="D731" s="23"/>
      <c r="E731" s="23"/>
      <c r="F731" s="20"/>
      <c r="G731" s="20"/>
      <c r="H731" s="20"/>
      <c r="I731" s="20"/>
      <c r="J731" s="20"/>
      <c r="K731" s="20"/>
    </row>
    <row r="732" spans="1:18" ht="18.75" x14ac:dyDescent="0.3">
      <c r="A732" s="284" t="s">
        <v>1063</v>
      </c>
      <c r="B732" s="284"/>
      <c r="C732" s="284"/>
      <c r="D732" s="284"/>
      <c r="E732" s="284"/>
      <c r="F732" s="284"/>
      <c r="G732" s="284"/>
      <c r="H732" s="284"/>
      <c r="I732" s="284"/>
      <c r="J732" s="284"/>
      <c r="K732" s="284"/>
      <c r="L732" s="284"/>
    </row>
    <row r="733" spans="1:18" ht="13.5" customHeight="1" x14ac:dyDescent="0.2">
      <c r="B733" s="89"/>
      <c r="C733" s="20"/>
      <c r="D733" s="20"/>
      <c r="E733" s="20"/>
      <c r="F733" s="20"/>
      <c r="G733" s="20"/>
      <c r="H733" s="20"/>
      <c r="I733" s="20"/>
      <c r="J733" s="20"/>
      <c r="K733" s="20"/>
      <c r="M733" s="154"/>
    </row>
    <row r="734" spans="1:18" ht="14.25" x14ac:dyDescent="0.2">
      <c r="A734" s="41" t="s">
        <v>727</v>
      </c>
      <c r="B734" s="390" t="s">
        <v>726</v>
      </c>
      <c r="C734" s="319"/>
      <c r="D734" s="319"/>
      <c r="E734" s="319"/>
      <c r="F734" s="319"/>
      <c r="G734" s="319"/>
      <c r="H734" s="319"/>
      <c r="I734" s="319"/>
      <c r="J734" s="92"/>
      <c r="K734" s="92"/>
      <c r="L734" s="91"/>
      <c r="M734" s="160" t="s">
        <v>727</v>
      </c>
      <c r="N734" s="42">
        <v>10</v>
      </c>
    </row>
    <row r="735" spans="1:18" ht="14.25" x14ac:dyDescent="0.2">
      <c r="A735" s="41"/>
      <c r="B735" s="92"/>
      <c r="C735" s="92"/>
      <c r="D735" s="92"/>
      <c r="E735" s="92"/>
      <c r="F735" s="92"/>
      <c r="G735" s="92"/>
      <c r="H735" s="92"/>
      <c r="I735" s="92"/>
      <c r="J735" s="23"/>
      <c r="K735" s="23"/>
      <c r="L735" s="91"/>
      <c r="P735" s="23"/>
      <c r="Q735" s="23"/>
      <c r="R735" s="23"/>
    </row>
    <row r="736" spans="1:18" ht="14.25" x14ac:dyDescent="0.2">
      <c r="A736" s="41" t="s">
        <v>728</v>
      </c>
      <c r="B736" s="390" t="s">
        <v>838</v>
      </c>
      <c r="C736" s="391"/>
      <c r="D736" s="391"/>
      <c r="E736" s="391"/>
      <c r="F736" s="391"/>
      <c r="G736" s="391"/>
      <c r="H736" s="391"/>
      <c r="I736" s="391"/>
      <c r="J736" s="92"/>
      <c r="K736" s="92"/>
      <c r="L736" s="91"/>
      <c r="M736" s="160" t="s">
        <v>728</v>
      </c>
      <c r="N736" s="42"/>
    </row>
    <row r="737" spans="1:21" ht="14.25" x14ac:dyDescent="0.2">
      <c r="A737" s="41"/>
      <c r="B737" s="391"/>
      <c r="C737" s="391"/>
      <c r="D737" s="391"/>
      <c r="E737" s="391"/>
      <c r="F737" s="391"/>
      <c r="G737" s="391"/>
      <c r="H737" s="391"/>
      <c r="I737" s="391"/>
      <c r="J737" s="92"/>
      <c r="K737" s="92"/>
      <c r="L737" s="91"/>
      <c r="M737" s="160"/>
    </row>
    <row r="738" spans="1:21" x14ac:dyDescent="0.2">
      <c r="C738" s="23"/>
      <c r="D738" s="23"/>
      <c r="E738" s="23"/>
    </row>
    <row r="739" spans="1:21" ht="35.25" customHeight="1" x14ac:dyDescent="0.2">
      <c r="A739" s="41" t="s">
        <v>622</v>
      </c>
      <c r="B739" s="272" t="s">
        <v>467</v>
      </c>
      <c r="C739" s="205"/>
      <c r="D739" s="205"/>
      <c r="E739" s="205"/>
      <c r="F739" s="205"/>
      <c r="G739" s="205"/>
      <c r="H739" s="205"/>
      <c r="I739" s="205"/>
      <c r="J739" s="205"/>
      <c r="K739" s="205"/>
      <c r="L739" s="193"/>
    </row>
    <row r="740" spans="1:21" ht="27" customHeight="1" x14ac:dyDescent="0.2">
      <c r="A740" s="41"/>
      <c r="B740" s="205"/>
      <c r="C740" s="205"/>
      <c r="D740" s="205"/>
      <c r="E740" s="205"/>
      <c r="F740" s="205"/>
      <c r="G740" s="205"/>
      <c r="H740" s="205"/>
      <c r="I740" s="205"/>
      <c r="J740" s="205"/>
      <c r="K740" s="205"/>
      <c r="L740" s="193"/>
      <c r="M740" s="160" t="s">
        <v>622</v>
      </c>
      <c r="N740" s="42">
        <v>8</v>
      </c>
      <c r="O740" s="2" t="s">
        <v>107</v>
      </c>
    </row>
    <row r="741" spans="1:21" ht="15" x14ac:dyDescent="0.2">
      <c r="B741" s="174"/>
      <c r="C741" s="174"/>
      <c r="D741" s="174"/>
      <c r="E741" s="174"/>
      <c r="F741" s="174"/>
      <c r="G741" s="174"/>
      <c r="H741" s="174"/>
      <c r="I741" s="174"/>
      <c r="J741" s="174"/>
      <c r="K741" s="174"/>
      <c r="U741" s="7"/>
    </row>
    <row r="742" spans="1:21" ht="36" customHeight="1" x14ac:dyDescent="0.2">
      <c r="A742" s="365" t="s">
        <v>372</v>
      </c>
      <c r="B742" s="385"/>
      <c r="C742" s="385"/>
      <c r="D742" s="385"/>
      <c r="E742" s="385"/>
      <c r="F742" s="385"/>
      <c r="G742" s="385"/>
      <c r="H742" s="385"/>
      <c r="I742" s="385"/>
      <c r="J742" s="385"/>
      <c r="K742" s="385"/>
      <c r="L742" s="385"/>
      <c r="M742" s="386"/>
      <c r="N742" s="386"/>
      <c r="O742" s="386"/>
      <c r="P742" s="6"/>
      <c r="Q742" s="6"/>
      <c r="R742" s="6"/>
      <c r="S742" s="7"/>
      <c r="T742" s="7"/>
    </row>
    <row r="743" spans="1:21" ht="34.5" customHeight="1" x14ac:dyDescent="0.2">
      <c r="A743" s="385"/>
      <c r="B743" s="385"/>
      <c r="C743" s="385"/>
      <c r="D743" s="385"/>
      <c r="E743" s="385"/>
      <c r="F743" s="385"/>
      <c r="G743" s="385"/>
      <c r="H743" s="385"/>
      <c r="I743" s="385"/>
      <c r="J743" s="385"/>
      <c r="K743" s="385"/>
      <c r="L743" s="385"/>
      <c r="M743" s="386"/>
      <c r="N743" s="386"/>
      <c r="O743" s="386"/>
      <c r="P743" s="6"/>
      <c r="Q743" s="6"/>
      <c r="R743" s="6"/>
      <c r="S743" s="7"/>
      <c r="T743" s="7"/>
    </row>
    <row r="744" spans="1:21" ht="14.25" customHeight="1" x14ac:dyDescent="0.25">
      <c r="B744" s="111"/>
      <c r="C744" s="111"/>
      <c r="D744" s="111"/>
      <c r="E744" s="111"/>
      <c r="F744" s="111"/>
      <c r="G744" s="111"/>
      <c r="H744" s="111"/>
      <c r="I744" s="111"/>
      <c r="J744" s="111"/>
      <c r="K744" s="111"/>
      <c r="U744" s="7"/>
    </row>
    <row r="745" spans="1:21" ht="15" x14ac:dyDescent="0.25">
      <c r="B745" s="111"/>
      <c r="C745" s="111"/>
      <c r="D745" s="111"/>
      <c r="E745" s="111"/>
      <c r="F745" s="111"/>
      <c r="G745" s="111"/>
      <c r="H745" s="111"/>
      <c r="I745" s="111"/>
      <c r="J745" s="111"/>
      <c r="K745" s="111"/>
    </row>
    <row r="746" spans="1:21" ht="36" customHeight="1" x14ac:dyDescent="0.2">
      <c r="A746" s="365" t="s">
        <v>300</v>
      </c>
      <c r="B746" s="193"/>
      <c r="C746" s="193"/>
      <c r="D746" s="193"/>
      <c r="E746" s="193"/>
      <c r="F746" s="193"/>
      <c r="G746" s="193"/>
      <c r="H746" s="193"/>
      <c r="I746" s="193"/>
      <c r="J746" s="193"/>
      <c r="K746" s="193"/>
      <c r="L746" s="193"/>
      <c r="M746" s="193"/>
      <c r="N746" s="193"/>
      <c r="O746" s="193"/>
      <c r="P746" s="6"/>
      <c r="Q746" s="6"/>
      <c r="R746" s="6"/>
      <c r="S746" s="7"/>
      <c r="T746" s="7"/>
    </row>
    <row r="747" spans="1:21" ht="23.25" customHeight="1" x14ac:dyDescent="0.2">
      <c r="A747" s="193"/>
      <c r="B747" s="193"/>
      <c r="C747" s="193"/>
      <c r="D747" s="193"/>
      <c r="E747" s="193"/>
      <c r="F747" s="193"/>
      <c r="G747" s="193"/>
      <c r="H747" s="193"/>
      <c r="I747" s="193"/>
      <c r="J747" s="193"/>
      <c r="K747" s="193"/>
      <c r="L747" s="193"/>
      <c r="M747" s="193"/>
      <c r="N747" s="193"/>
      <c r="O747" s="193"/>
      <c r="P747" s="6"/>
      <c r="Q747" s="6"/>
      <c r="R747" s="6"/>
      <c r="S747" s="7"/>
      <c r="T747" s="7"/>
    </row>
    <row r="748" spans="1:21" x14ac:dyDescent="0.2">
      <c r="A748" s="388" t="s">
        <v>628</v>
      </c>
      <c r="B748" s="205"/>
      <c r="C748" s="205"/>
      <c r="D748" s="205"/>
      <c r="E748" s="205"/>
      <c r="F748" s="205"/>
      <c r="G748" s="205"/>
      <c r="H748" s="205"/>
      <c r="I748" s="205"/>
      <c r="J748" s="205"/>
      <c r="K748" s="205"/>
      <c r="L748" s="205"/>
      <c r="M748" s="193"/>
      <c r="N748" s="193"/>
      <c r="O748" s="193"/>
    </row>
    <row r="749" spans="1:21" x14ac:dyDescent="0.2">
      <c r="A749" s="193"/>
      <c r="B749" s="193"/>
      <c r="C749" s="193"/>
      <c r="D749" s="193"/>
      <c r="E749" s="193"/>
      <c r="F749" s="193"/>
      <c r="G749" s="193"/>
      <c r="H749" s="193"/>
      <c r="I749" s="193"/>
      <c r="J749" s="193"/>
      <c r="K749" s="193"/>
      <c r="L749" s="193"/>
      <c r="M749" s="193"/>
      <c r="N749" s="193"/>
      <c r="O749" s="193"/>
    </row>
    <row r="750" spans="1:21" ht="17.25" customHeight="1" x14ac:dyDescent="0.2">
      <c r="A750" s="193"/>
      <c r="B750" s="193"/>
      <c r="C750" s="193"/>
      <c r="D750" s="193"/>
      <c r="E750" s="193"/>
      <c r="F750" s="193"/>
      <c r="G750" s="193"/>
      <c r="H750" s="193"/>
      <c r="I750" s="193"/>
      <c r="J750" s="193"/>
      <c r="K750" s="193"/>
      <c r="L750" s="193"/>
      <c r="M750" s="193"/>
      <c r="N750" s="193"/>
      <c r="O750" s="193"/>
    </row>
    <row r="751" spans="1:21" ht="18.75" customHeight="1" x14ac:dyDescent="0.3">
      <c r="A751" s="112"/>
      <c r="B751" s="112"/>
      <c r="C751" s="112"/>
      <c r="D751" s="112"/>
      <c r="E751" s="112"/>
      <c r="F751" s="112"/>
      <c r="G751" s="112"/>
      <c r="H751" s="112"/>
      <c r="I751" s="112"/>
      <c r="J751" s="112"/>
      <c r="K751" s="112"/>
      <c r="L751" s="112"/>
    </row>
    <row r="752" spans="1:21" ht="15" customHeight="1" x14ac:dyDescent="0.2">
      <c r="A752" s="387" t="s">
        <v>299</v>
      </c>
      <c r="B752" s="205"/>
      <c r="C752" s="205"/>
      <c r="D752" s="205"/>
      <c r="E752" s="205"/>
      <c r="F752" s="205"/>
      <c r="G752" s="205"/>
      <c r="H752" s="205"/>
      <c r="I752" s="205"/>
      <c r="J752" s="205"/>
      <c r="K752" s="205"/>
      <c r="L752" s="205"/>
    </row>
    <row r="753" spans="1:15" ht="15" customHeight="1" x14ac:dyDescent="0.2">
      <c r="A753" s="205"/>
      <c r="B753" s="205"/>
      <c r="C753" s="205"/>
      <c r="D753" s="205"/>
      <c r="E753" s="205"/>
      <c r="F753" s="205"/>
      <c r="G753" s="205"/>
      <c r="H753" s="205"/>
      <c r="I753" s="205"/>
      <c r="J753" s="205"/>
      <c r="K753" s="205"/>
      <c r="L753" s="205"/>
    </row>
    <row r="754" spans="1:15" ht="15" customHeight="1" x14ac:dyDescent="0.2">
      <c r="A754" s="205"/>
      <c r="B754" s="205"/>
      <c r="C754" s="205"/>
      <c r="D754" s="205"/>
      <c r="E754" s="205"/>
      <c r="F754" s="205"/>
      <c r="G754" s="205"/>
      <c r="H754" s="205"/>
      <c r="I754" s="205"/>
      <c r="J754" s="205"/>
      <c r="K754" s="205"/>
      <c r="L754" s="205"/>
    </row>
    <row r="755" spans="1:15" ht="15" customHeight="1" x14ac:dyDescent="0.2">
      <c r="A755" s="205"/>
      <c r="B755" s="205"/>
      <c r="C755" s="205"/>
      <c r="D755" s="205"/>
      <c r="E755" s="205"/>
      <c r="F755" s="205"/>
      <c r="G755" s="205"/>
      <c r="H755" s="205"/>
      <c r="I755" s="205"/>
      <c r="J755" s="205"/>
      <c r="K755" s="205"/>
      <c r="L755" s="205"/>
    </row>
    <row r="756" spans="1:15" ht="12.75" customHeight="1" x14ac:dyDescent="0.2">
      <c r="A756" s="205"/>
      <c r="B756" s="205"/>
      <c r="C756" s="205"/>
      <c r="D756" s="205"/>
      <c r="E756" s="205"/>
      <c r="F756" s="205"/>
      <c r="G756" s="205"/>
      <c r="H756" s="205"/>
      <c r="I756" s="205"/>
      <c r="J756" s="205"/>
      <c r="K756" s="205"/>
      <c r="L756" s="205"/>
    </row>
    <row r="757" spans="1:15" ht="24.75" customHeight="1" x14ac:dyDescent="0.2">
      <c r="A757" s="205"/>
      <c r="B757" s="205"/>
      <c r="C757" s="205"/>
      <c r="D757" s="205"/>
      <c r="E757" s="205"/>
      <c r="F757" s="205"/>
      <c r="G757" s="205"/>
      <c r="H757" s="205"/>
      <c r="I757" s="205"/>
      <c r="J757" s="205"/>
      <c r="K757" s="205"/>
      <c r="L757" s="205"/>
    </row>
    <row r="758" spans="1:15" ht="24.75" customHeight="1" x14ac:dyDescent="0.2">
      <c r="A758" s="205"/>
      <c r="B758" s="205"/>
      <c r="C758" s="205"/>
      <c r="D758" s="205"/>
      <c r="E758" s="205"/>
      <c r="F758" s="205"/>
      <c r="G758" s="205"/>
      <c r="H758" s="205"/>
      <c r="I758" s="205"/>
      <c r="J758" s="205"/>
      <c r="K758" s="205"/>
      <c r="L758" s="205"/>
    </row>
    <row r="759" spans="1:15" ht="24.75" customHeight="1" x14ac:dyDescent="0.2">
      <c r="A759" s="205"/>
      <c r="B759" s="205"/>
      <c r="C759" s="205"/>
      <c r="D759" s="205"/>
      <c r="E759" s="205"/>
      <c r="F759" s="205"/>
      <c r="G759" s="205"/>
      <c r="H759" s="205"/>
      <c r="I759" s="205"/>
      <c r="J759" s="205"/>
      <c r="K759" s="205"/>
      <c r="L759" s="205"/>
    </row>
    <row r="760" spans="1:15" ht="24.75" customHeight="1" x14ac:dyDescent="0.2">
      <c r="A760" s="205"/>
      <c r="B760" s="205"/>
      <c r="C760" s="205"/>
      <c r="D760" s="205"/>
      <c r="E760" s="205"/>
      <c r="F760" s="205"/>
      <c r="G760" s="205"/>
      <c r="H760" s="205"/>
      <c r="I760" s="205"/>
      <c r="J760" s="205"/>
      <c r="K760" s="205"/>
      <c r="L760" s="205"/>
    </row>
    <row r="761" spans="1:15" ht="24.75" customHeight="1" x14ac:dyDescent="0.25">
      <c r="B761" s="111"/>
      <c r="C761" s="111"/>
      <c r="D761" s="111"/>
      <c r="E761" s="111"/>
      <c r="F761" s="111"/>
      <c r="G761" s="111"/>
      <c r="H761" s="111"/>
      <c r="I761" s="111"/>
      <c r="J761" s="111"/>
      <c r="K761" s="111"/>
    </row>
    <row r="762" spans="1:15" ht="18.75" x14ac:dyDescent="0.25">
      <c r="A762" s="380" t="s">
        <v>729</v>
      </c>
      <c r="B762" s="381"/>
      <c r="C762" s="381"/>
      <c r="D762" s="381"/>
      <c r="E762" s="381"/>
      <c r="F762" s="381"/>
      <c r="G762" s="381"/>
      <c r="H762" s="381"/>
      <c r="I762" s="381"/>
      <c r="J762" s="381"/>
      <c r="K762" s="382"/>
      <c r="N762" s="383" t="s">
        <v>55</v>
      </c>
      <c r="O762" s="383"/>
    </row>
    <row r="763" spans="1:15" ht="15" x14ac:dyDescent="0.25">
      <c r="B763" s="111"/>
      <c r="C763" s="111"/>
      <c r="D763" s="111"/>
      <c r="E763" s="111"/>
      <c r="F763" s="111"/>
      <c r="G763" s="111"/>
      <c r="H763" s="111"/>
      <c r="I763" s="111"/>
      <c r="J763" s="111"/>
      <c r="K763" s="111"/>
    </row>
    <row r="764" spans="1:15" ht="27" customHeight="1" x14ac:dyDescent="0.2">
      <c r="A764" s="393" t="s">
        <v>730</v>
      </c>
      <c r="B764" s="394"/>
      <c r="C764" s="394"/>
      <c r="D764" s="394"/>
      <c r="E764" s="394"/>
      <c r="F764" s="394"/>
      <c r="G764" s="394"/>
      <c r="H764" s="394"/>
      <c r="I764" s="394"/>
      <c r="J764" s="394"/>
      <c r="K764" s="395"/>
      <c r="N764" s="181" t="s">
        <v>1291</v>
      </c>
      <c r="O764" s="181" t="s">
        <v>56</v>
      </c>
    </row>
    <row r="765" spans="1:15" ht="29.25" customHeight="1" x14ac:dyDescent="0.2">
      <c r="A765" s="113" t="s">
        <v>419</v>
      </c>
      <c r="B765" s="396" t="s">
        <v>739</v>
      </c>
      <c r="C765" s="193"/>
      <c r="D765" s="193"/>
      <c r="E765" s="193"/>
      <c r="F765" s="193"/>
      <c r="G765" s="193"/>
      <c r="H765" s="193"/>
      <c r="I765" s="193"/>
      <c r="J765" s="193"/>
      <c r="K765" s="193"/>
      <c r="M765" s="113" t="s">
        <v>731</v>
      </c>
      <c r="N765" s="42">
        <v>4</v>
      </c>
      <c r="O765" s="42"/>
    </row>
    <row r="766" spans="1:15" ht="14.25" x14ac:dyDescent="0.2">
      <c r="A766" s="113" t="s">
        <v>420</v>
      </c>
      <c r="B766" s="392" t="s">
        <v>740</v>
      </c>
      <c r="C766" s="193"/>
      <c r="D766" s="193"/>
      <c r="E766" s="193"/>
      <c r="F766" s="193"/>
      <c r="G766" s="193"/>
      <c r="H766" s="193"/>
      <c r="I766" s="193"/>
      <c r="J766" s="193"/>
      <c r="K766" s="193"/>
      <c r="M766" s="113" t="s">
        <v>732</v>
      </c>
      <c r="N766" s="42">
        <v>5</v>
      </c>
      <c r="O766" s="42"/>
    </row>
    <row r="767" spans="1:15" ht="12.75" customHeight="1" x14ac:dyDescent="0.2">
      <c r="A767" s="113" t="s">
        <v>421</v>
      </c>
      <c r="B767" s="392" t="s">
        <v>741</v>
      </c>
      <c r="C767" s="193"/>
      <c r="D767" s="193"/>
      <c r="E767" s="193"/>
      <c r="F767" s="193"/>
      <c r="G767" s="193"/>
      <c r="H767" s="193"/>
      <c r="I767" s="193"/>
      <c r="J767" s="193"/>
      <c r="K767" s="193"/>
      <c r="M767" s="113" t="s">
        <v>733</v>
      </c>
      <c r="N767" s="42">
        <v>5</v>
      </c>
      <c r="O767" s="42"/>
    </row>
    <row r="768" spans="1:15" ht="12.75" customHeight="1" x14ac:dyDescent="0.2">
      <c r="A768" s="113" t="s">
        <v>422</v>
      </c>
      <c r="B768" s="392" t="s">
        <v>742</v>
      </c>
      <c r="C768" s="193"/>
      <c r="D768" s="193"/>
      <c r="E768" s="193"/>
      <c r="F768" s="193"/>
      <c r="G768" s="193"/>
      <c r="H768" s="193"/>
      <c r="I768" s="193"/>
      <c r="J768" s="193"/>
      <c r="K768" s="193"/>
      <c r="M768" s="113" t="s">
        <v>734</v>
      </c>
      <c r="N768" s="42">
        <v>5</v>
      </c>
      <c r="O768" s="42"/>
    </row>
    <row r="769" spans="1:17" ht="30" customHeight="1" x14ac:dyDescent="0.2">
      <c r="A769" s="113" t="s">
        <v>423</v>
      </c>
      <c r="B769" s="392" t="s">
        <v>743</v>
      </c>
      <c r="C769" s="193"/>
      <c r="D769" s="193"/>
      <c r="E769" s="193"/>
      <c r="F769" s="193"/>
      <c r="G769" s="193"/>
      <c r="H769" s="193"/>
      <c r="I769" s="193"/>
      <c r="J769" s="193"/>
      <c r="K769" s="193"/>
      <c r="M769" s="113" t="s">
        <v>735</v>
      </c>
      <c r="N769" s="42">
        <v>4</v>
      </c>
      <c r="O769" s="42"/>
    </row>
    <row r="770" spans="1:17" ht="14.25" x14ac:dyDescent="0.2">
      <c r="A770" s="113" t="s">
        <v>424</v>
      </c>
      <c r="B770" s="392" t="s">
        <v>52</v>
      </c>
      <c r="C770" s="193"/>
      <c r="D770" s="193"/>
      <c r="E770" s="193"/>
      <c r="F770" s="193"/>
      <c r="G770" s="193"/>
      <c r="H770" s="193"/>
      <c r="I770" s="193"/>
      <c r="J770" s="193"/>
      <c r="K770" s="193"/>
      <c r="M770" s="113" t="s">
        <v>736</v>
      </c>
      <c r="N770" s="42">
        <v>4</v>
      </c>
      <c r="O770" s="42"/>
    </row>
    <row r="771" spans="1:17" ht="12.75" customHeight="1" x14ac:dyDescent="0.2">
      <c r="A771" s="113" t="s">
        <v>425</v>
      </c>
      <c r="B771" s="392" t="s">
        <v>53</v>
      </c>
      <c r="C771" s="193"/>
      <c r="D771" s="193"/>
      <c r="E771" s="193"/>
      <c r="F771" s="193"/>
      <c r="G771" s="193"/>
      <c r="H771" s="193"/>
      <c r="I771" s="193"/>
      <c r="J771" s="193"/>
      <c r="K771" s="193"/>
      <c r="M771" s="113" t="s">
        <v>737</v>
      </c>
      <c r="N771" s="42">
        <v>4</v>
      </c>
      <c r="O771" s="42"/>
    </row>
    <row r="772" spans="1:17" ht="12.75" customHeight="1" x14ac:dyDescent="0.2">
      <c r="A772" s="113" t="s">
        <v>426</v>
      </c>
      <c r="B772" s="392" t="s">
        <v>54</v>
      </c>
      <c r="C772" s="193"/>
      <c r="D772" s="193"/>
      <c r="E772" s="193"/>
      <c r="F772" s="193"/>
      <c r="G772" s="193"/>
      <c r="H772" s="193"/>
      <c r="I772" s="193"/>
      <c r="J772" s="193"/>
      <c r="K772" s="193"/>
      <c r="M772" s="113" t="s">
        <v>738</v>
      </c>
      <c r="N772" s="42">
        <v>5</v>
      </c>
      <c r="O772" s="42"/>
    </row>
    <row r="773" spans="1:17" x14ac:dyDescent="0.2">
      <c r="A773"/>
      <c r="B773"/>
      <c r="C773"/>
      <c r="D773"/>
      <c r="E773"/>
      <c r="F773"/>
      <c r="G773"/>
      <c r="H773"/>
      <c r="I773"/>
      <c r="J773"/>
      <c r="K773"/>
    </row>
    <row r="774" spans="1:17" ht="28.5" customHeight="1" x14ac:dyDescent="0.2">
      <c r="A774" s="393" t="s">
        <v>57</v>
      </c>
      <c r="B774" s="394"/>
      <c r="C774" s="394"/>
      <c r="D774" s="394"/>
      <c r="E774" s="394"/>
      <c r="F774" s="394"/>
      <c r="G774" s="394"/>
      <c r="H774" s="394"/>
      <c r="I774" s="394"/>
      <c r="J774" s="394"/>
      <c r="K774" s="395"/>
      <c r="N774" s="181" t="s">
        <v>1291</v>
      </c>
      <c r="O774" s="181" t="s">
        <v>56</v>
      </c>
      <c r="Q774"/>
    </row>
    <row r="775" spans="1:17" ht="14.25" x14ac:dyDescent="0.2">
      <c r="A775" s="113" t="s">
        <v>427</v>
      </c>
      <c r="B775" s="396" t="s">
        <v>71</v>
      </c>
      <c r="C775" s="193"/>
      <c r="D775" s="193"/>
      <c r="E775" s="193"/>
      <c r="F775" s="193"/>
      <c r="G775" s="193"/>
      <c r="H775" s="193"/>
      <c r="I775" s="193"/>
      <c r="J775" s="193"/>
      <c r="K775" s="193"/>
      <c r="M775" s="113" t="s">
        <v>58</v>
      </c>
      <c r="N775" s="42">
        <v>4</v>
      </c>
      <c r="O775" s="42"/>
      <c r="Q775"/>
    </row>
    <row r="776" spans="1:17" ht="14.25" x14ac:dyDescent="0.2">
      <c r="A776" s="113" t="s">
        <v>428</v>
      </c>
      <c r="B776" s="396" t="s">
        <v>72</v>
      </c>
      <c r="C776" s="193"/>
      <c r="D776" s="193"/>
      <c r="E776" s="193"/>
      <c r="F776" s="193"/>
      <c r="G776" s="193"/>
      <c r="H776" s="193"/>
      <c r="I776" s="193"/>
      <c r="J776" s="193"/>
      <c r="K776" s="193"/>
      <c r="M776" s="113" t="s">
        <v>59</v>
      </c>
      <c r="N776" s="42">
        <v>3</v>
      </c>
      <c r="O776" s="42"/>
      <c r="Q776"/>
    </row>
    <row r="777" spans="1:17" ht="14.25" x14ac:dyDescent="0.2">
      <c r="A777" s="113" t="s">
        <v>429</v>
      </c>
      <c r="B777" s="396" t="s">
        <v>73</v>
      </c>
      <c r="C777" s="193"/>
      <c r="D777" s="193"/>
      <c r="E777" s="193"/>
      <c r="F777" s="193"/>
      <c r="G777" s="193"/>
      <c r="H777" s="193"/>
      <c r="I777" s="193"/>
      <c r="J777" s="193"/>
      <c r="K777" s="193"/>
      <c r="M777" s="113" t="s">
        <v>60</v>
      </c>
      <c r="N777" s="42">
        <v>5</v>
      </c>
      <c r="O777" s="42"/>
      <c r="Q777"/>
    </row>
    <row r="778" spans="1:17" ht="14.25" x14ac:dyDescent="0.2">
      <c r="A778" s="113" t="s">
        <v>430</v>
      </c>
      <c r="B778" s="396" t="s">
        <v>74</v>
      </c>
      <c r="C778" s="193"/>
      <c r="D778" s="193"/>
      <c r="E778" s="193"/>
      <c r="F778" s="193"/>
      <c r="G778" s="193"/>
      <c r="H778" s="193"/>
      <c r="I778" s="193"/>
      <c r="J778" s="193"/>
      <c r="K778" s="193"/>
      <c r="M778" s="113" t="s">
        <v>61</v>
      </c>
      <c r="N778" s="42">
        <v>3</v>
      </c>
      <c r="O778" s="42"/>
      <c r="Q778"/>
    </row>
    <row r="779" spans="1:17" ht="14.25" x14ac:dyDescent="0.2">
      <c r="A779" s="113" t="s">
        <v>431</v>
      </c>
      <c r="B779" s="396" t="s">
        <v>75</v>
      </c>
      <c r="C779" s="193"/>
      <c r="D779" s="193"/>
      <c r="E779" s="193"/>
      <c r="F779" s="193"/>
      <c r="G779" s="193"/>
      <c r="H779" s="193"/>
      <c r="I779" s="193"/>
      <c r="J779" s="193"/>
      <c r="K779" s="193"/>
      <c r="M779" s="113" t="s">
        <v>62</v>
      </c>
      <c r="N779" s="42">
        <v>3</v>
      </c>
      <c r="O779" s="42"/>
      <c r="Q779"/>
    </row>
    <row r="780" spans="1:17" ht="14.25" x14ac:dyDescent="0.2">
      <c r="A780" s="113" t="s">
        <v>432</v>
      </c>
      <c r="B780" s="396" t="s">
        <v>76</v>
      </c>
      <c r="C780" s="193"/>
      <c r="D780" s="193"/>
      <c r="E780" s="193"/>
      <c r="F780" s="193"/>
      <c r="G780" s="193"/>
      <c r="H780" s="193"/>
      <c r="I780" s="193"/>
      <c r="J780" s="193"/>
      <c r="K780" s="193"/>
      <c r="M780" s="113" t="s">
        <v>63</v>
      </c>
      <c r="N780" s="42">
        <v>3</v>
      </c>
      <c r="O780" s="42"/>
      <c r="Q780"/>
    </row>
    <row r="781" spans="1:17" ht="14.25" customHeight="1" x14ac:dyDescent="0.2">
      <c r="A781" s="113" t="s">
        <v>433</v>
      </c>
      <c r="B781" s="396" t="s">
        <v>77</v>
      </c>
      <c r="C781" s="193"/>
      <c r="D781" s="193"/>
      <c r="E781" s="193"/>
      <c r="F781" s="193"/>
      <c r="G781" s="193"/>
      <c r="H781" s="193"/>
      <c r="I781" s="193"/>
      <c r="J781" s="193"/>
      <c r="K781" s="193"/>
      <c r="M781" s="113" t="s">
        <v>64</v>
      </c>
      <c r="N781" s="42">
        <v>3</v>
      </c>
      <c r="O781" s="42"/>
      <c r="Q781"/>
    </row>
    <row r="782" spans="1:17" ht="14.25" customHeight="1" x14ac:dyDescent="0.2">
      <c r="A782" s="113" t="s">
        <v>434</v>
      </c>
      <c r="B782" s="396" t="s">
        <v>108</v>
      </c>
      <c r="C782" s="193"/>
      <c r="D782" s="193"/>
      <c r="E782" s="193"/>
      <c r="F782" s="193"/>
      <c r="G782" s="193"/>
      <c r="H782" s="193"/>
      <c r="I782" s="193"/>
      <c r="J782" s="193"/>
      <c r="K782" s="193"/>
      <c r="M782" s="113" t="s">
        <v>65</v>
      </c>
      <c r="N782" s="42">
        <v>3</v>
      </c>
      <c r="O782" s="42"/>
      <c r="Q782"/>
    </row>
    <row r="783" spans="1:17" ht="14.25" customHeight="1" x14ac:dyDescent="0.2">
      <c r="A783" s="113" t="s">
        <v>435</v>
      </c>
      <c r="B783" s="396" t="s">
        <v>109</v>
      </c>
      <c r="C783" s="193"/>
      <c r="D783" s="193"/>
      <c r="E783" s="193"/>
      <c r="F783" s="193"/>
      <c r="G783" s="193"/>
      <c r="H783" s="193"/>
      <c r="I783" s="193"/>
      <c r="J783" s="193"/>
      <c r="K783" s="193"/>
      <c r="M783" s="113" t="s">
        <v>66</v>
      </c>
      <c r="N783" s="42">
        <v>4</v>
      </c>
      <c r="O783" s="42"/>
      <c r="Q783"/>
    </row>
    <row r="784" spans="1:17" ht="14.25" customHeight="1" x14ac:dyDescent="0.2">
      <c r="A784" s="113" t="s">
        <v>436</v>
      </c>
      <c r="B784" s="396" t="s">
        <v>110</v>
      </c>
      <c r="C784" s="193"/>
      <c r="D784" s="193"/>
      <c r="E784" s="193"/>
      <c r="F784" s="193"/>
      <c r="G784" s="193"/>
      <c r="H784" s="193"/>
      <c r="I784" s="193"/>
      <c r="J784" s="193"/>
      <c r="K784" s="193"/>
      <c r="M784" s="113" t="s">
        <v>67</v>
      </c>
      <c r="N784" s="42">
        <v>4</v>
      </c>
      <c r="O784" s="42"/>
      <c r="Q784"/>
    </row>
    <row r="785" spans="1:18" ht="14.25" customHeight="1" x14ac:dyDescent="0.2">
      <c r="A785" s="113" t="s">
        <v>437</v>
      </c>
      <c r="B785" s="396" t="s">
        <v>629</v>
      </c>
      <c r="C785" s="193"/>
      <c r="D785" s="193"/>
      <c r="E785" s="193"/>
      <c r="F785" s="193"/>
      <c r="G785" s="193"/>
      <c r="H785" s="193"/>
      <c r="I785" s="193"/>
      <c r="J785" s="193"/>
      <c r="K785" s="193"/>
      <c r="M785" s="113" t="s">
        <v>68</v>
      </c>
      <c r="N785" s="42">
        <v>2</v>
      </c>
      <c r="O785" s="42"/>
      <c r="Q785"/>
    </row>
    <row r="786" spans="1:18" ht="14.25" customHeight="1" x14ac:dyDescent="0.2">
      <c r="A786" s="113" t="s">
        <v>438</v>
      </c>
      <c r="B786" s="396" t="s">
        <v>839</v>
      </c>
      <c r="C786" s="193"/>
      <c r="D786" s="193"/>
      <c r="E786" s="193"/>
      <c r="F786" s="193"/>
      <c r="G786" s="193"/>
      <c r="H786" s="193"/>
      <c r="I786" s="193"/>
      <c r="J786" s="193"/>
      <c r="K786" s="193"/>
      <c r="M786" s="113" t="s">
        <v>69</v>
      </c>
      <c r="N786" s="42">
        <v>4</v>
      </c>
      <c r="O786" s="42"/>
      <c r="Q786"/>
    </row>
    <row r="787" spans="1:18" ht="14.25" x14ac:dyDescent="0.2">
      <c r="A787" s="113" t="s">
        <v>439</v>
      </c>
      <c r="B787" s="396" t="s">
        <v>840</v>
      </c>
      <c r="C787" s="193"/>
      <c r="D787" s="193"/>
      <c r="E787" s="193"/>
      <c r="F787" s="193"/>
      <c r="G787" s="193"/>
      <c r="H787" s="193"/>
      <c r="I787" s="193"/>
      <c r="J787" s="193"/>
      <c r="K787" s="193"/>
      <c r="M787" s="113" t="s">
        <v>70</v>
      </c>
      <c r="N787" s="42">
        <v>5</v>
      </c>
      <c r="O787" s="42"/>
      <c r="Q787"/>
    </row>
    <row r="788" spans="1:18" x14ac:dyDescent="0.2">
      <c r="A788"/>
      <c r="B788"/>
      <c r="C788"/>
      <c r="D788"/>
      <c r="E788"/>
      <c r="F788"/>
      <c r="G788"/>
      <c r="H788"/>
      <c r="I788"/>
      <c r="J788"/>
      <c r="K788"/>
    </row>
    <row r="789" spans="1:18" ht="30" customHeight="1" x14ac:dyDescent="0.2">
      <c r="A789" s="393" t="s">
        <v>841</v>
      </c>
      <c r="B789" s="394"/>
      <c r="C789" s="394"/>
      <c r="D789" s="394"/>
      <c r="E789" s="394"/>
      <c r="F789" s="394"/>
      <c r="G789" s="394"/>
      <c r="H789" s="394"/>
      <c r="I789" s="394"/>
      <c r="J789" s="394"/>
      <c r="K789" s="395"/>
      <c r="N789" s="181" t="s">
        <v>1291</v>
      </c>
      <c r="O789" s="181" t="s">
        <v>56</v>
      </c>
      <c r="Q789"/>
    </row>
    <row r="790" spans="1:18" ht="14.25" customHeight="1" x14ac:dyDescent="0.2">
      <c r="A790" s="113" t="s">
        <v>440</v>
      </c>
      <c r="B790" s="396" t="s">
        <v>900</v>
      </c>
      <c r="C790" s="193"/>
      <c r="D790" s="193"/>
      <c r="E790" s="193"/>
      <c r="F790" s="193"/>
      <c r="G790" s="193"/>
      <c r="H790" s="193"/>
      <c r="I790" s="193"/>
      <c r="J790" s="193"/>
      <c r="K790" s="193"/>
      <c r="M790" s="113" t="s">
        <v>842</v>
      </c>
      <c r="N790" s="42">
        <v>5</v>
      </c>
      <c r="O790" s="42"/>
      <c r="Q790"/>
    </row>
    <row r="791" spans="1:18" ht="14.25" customHeight="1" x14ac:dyDescent="0.2">
      <c r="A791" s="113" t="s">
        <v>441</v>
      </c>
      <c r="B791" s="396" t="s">
        <v>901</v>
      </c>
      <c r="C791" s="193"/>
      <c r="D791" s="193"/>
      <c r="E791" s="193"/>
      <c r="F791" s="193"/>
      <c r="G791" s="193"/>
      <c r="H791" s="193"/>
      <c r="I791" s="193"/>
      <c r="J791" s="193"/>
      <c r="K791" s="193"/>
      <c r="M791" s="113" t="s">
        <v>843</v>
      </c>
      <c r="N791" s="42">
        <v>5</v>
      </c>
      <c r="O791" s="42"/>
      <c r="Q791"/>
    </row>
    <row r="792" spans="1:18" ht="14.25" customHeight="1" x14ac:dyDescent="0.25">
      <c r="A792" s="1"/>
      <c r="B792" s="111"/>
      <c r="C792" s="111"/>
      <c r="D792" s="111"/>
      <c r="E792" s="111"/>
      <c r="F792" s="111"/>
      <c r="G792" s="111"/>
      <c r="H792" s="111"/>
      <c r="I792" s="111"/>
      <c r="J792" s="111"/>
      <c r="K792" s="111"/>
      <c r="Q792"/>
    </row>
    <row r="793" spans="1:18" ht="20.25" customHeight="1" x14ac:dyDescent="0.25">
      <c r="A793" s="380" t="s">
        <v>902</v>
      </c>
      <c r="B793" s="381"/>
      <c r="C793" s="381"/>
      <c r="D793" s="381"/>
      <c r="E793" s="381"/>
      <c r="F793" s="381"/>
      <c r="G793" s="381"/>
      <c r="H793" s="381"/>
      <c r="I793" s="381"/>
      <c r="J793" s="381"/>
      <c r="K793" s="382"/>
      <c r="N793" s="383" t="s">
        <v>55</v>
      </c>
      <c r="O793" s="383"/>
    </row>
    <row r="794" spans="1:18" ht="14.25" customHeight="1" x14ac:dyDescent="0.25">
      <c r="B794" s="111"/>
      <c r="C794" s="111"/>
      <c r="D794" s="111"/>
      <c r="E794" s="111"/>
      <c r="F794" s="111"/>
      <c r="G794" s="111"/>
      <c r="H794" s="111"/>
      <c r="I794" s="111"/>
      <c r="J794" s="111"/>
      <c r="K794" s="111"/>
    </row>
    <row r="795" spans="1:18" ht="26.25" customHeight="1" x14ac:dyDescent="0.2">
      <c r="A795" s="393" t="s">
        <v>903</v>
      </c>
      <c r="B795" s="394"/>
      <c r="C795" s="394"/>
      <c r="D795" s="394"/>
      <c r="E795" s="394"/>
      <c r="F795" s="394"/>
      <c r="G795" s="394"/>
      <c r="H795" s="394"/>
      <c r="I795" s="394"/>
      <c r="J795" s="394"/>
      <c r="K795" s="395"/>
      <c r="N795" s="181" t="s">
        <v>1291</v>
      </c>
      <c r="O795" s="181" t="s">
        <v>56</v>
      </c>
      <c r="R795"/>
    </row>
    <row r="796" spans="1:18" ht="14.25" customHeight="1" x14ac:dyDescent="0.2">
      <c r="A796" s="113" t="s">
        <v>442</v>
      </c>
      <c r="B796" s="396" t="s">
        <v>462</v>
      </c>
      <c r="C796" s="193"/>
      <c r="D796" s="193"/>
      <c r="E796" s="193"/>
      <c r="F796" s="193"/>
      <c r="G796" s="193"/>
      <c r="H796" s="193"/>
      <c r="I796" s="193"/>
      <c r="J796" s="193"/>
      <c r="K796" s="193"/>
      <c r="M796" s="113" t="s">
        <v>904</v>
      </c>
      <c r="N796" s="42">
        <v>4</v>
      </c>
      <c r="O796" s="42"/>
      <c r="R796"/>
    </row>
    <row r="797" spans="1:18" ht="14.25" customHeight="1" x14ac:dyDescent="0.2">
      <c r="A797" s="113" t="s">
        <v>443</v>
      </c>
      <c r="B797" s="396" t="s">
        <v>908</v>
      </c>
      <c r="C797" s="193"/>
      <c r="D797" s="193"/>
      <c r="E797" s="193"/>
      <c r="F797" s="193"/>
      <c r="G797" s="193"/>
      <c r="H797" s="193"/>
      <c r="I797" s="193"/>
      <c r="J797" s="193"/>
      <c r="K797" s="193"/>
      <c r="M797" s="113" t="s">
        <v>905</v>
      </c>
      <c r="N797" s="42">
        <v>4</v>
      </c>
      <c r="O797" s="42"/>
      <c r="R797"/>
    </row>
    <row r="798" spans="1:18" ht="14.25" customHeight="1" x14ac:dyDescent="0.2">
      <c r="A798" s="113" t="s">
        <v>444</v>
      </c>
      <c r="B798" s="396" t="s">
        <v>463</v>
      </c>
      <c r="C798" s="193"/>
      <c r="D798" s="193"/>
      <c r="E798" s="193"/>
      <c r="F798" s="193"/>
      <c r="G798" s="193"/>
      <c r="H798" s="193"/>
      <c r="I798" s="193"/>
      <c r="J798" s="193"/>
      <c r="K798" s="193"/>
      <c r="M798" s="113" t="s">
        <v>906</v>
      </c>
      <c r="N798" s="42">
        <v>5</v>
      </c>
      <c r="O798" s="42"/>
      <c r="R798"/>
    </row>
    <row r="799" spans="1:18" ht="14.25" customHeight="1" x14ac:dyDescent="0.2">
      <c r="A799" s="113" t="s">
        <v>445</v>
      </c>
      <c r="B799" s="396" t="s">
        <v>464</v>
      </c>
      <c r="C799" s="193"/>
      <c r="D799" s="193"/>
      <c r="E799" s="193"/>
      <c r="F799" s="193"/>
      <c r="G799" s="193"/>
      <c r="H799" s="193"/>
      <c r="I799" s="193"/>
      <c r="J799" s="193"/>
      <c r="K799" s="193"/>
      <c r="M799" s="113" t="s">
        <v>907</v>
      </c>
      <c r="N799" s="42">
        <v>5</v>
      </c>
      <c r="O799" s="42"/>
      <c r="R799"/>
    </row>
    <row r="800" spans="1:18" ht="14.25" customHeight="1" x14ac:dyDescent="0.2">
      <c r="A800"/>
      <c r="B800"/>
      <c r="C800"/>
      <c r="D800"/>
      <c r="E800"/>
      <c r="F800"/>
      <c r="G800"/>
      <c r="H800"/>
      <c r="I800"/>
      <c r="J800"/>
      <c r="K800"/>
    </row>
    <row r="801" spans="1:19" ht="25.5" x14ac:dyDescent="0.2">
      <c r="A801" s="393" t="s">
        <v>661</v>
      </c>
      <c r="B801" s="394"/>
      <c r="C801" s="394"/>
      <c r="D801" s="394"/>
      <c r="E801" s="394"/>
      <c r="F801" s="394"/>
      <c r="G801" s="394"/>
      <c r="H801" s="394"/>
      <c r="I801" s="394"/>
      <c r="J801" s="394"/>
      <c r="K801" s="395"/>
      <c r="N801" s="181" t="s">
        <v>1291</v>
      </c>
      <c r="O801" s="181" t="s">
        <v>56</v>
      </c>
      <c r="R801"/>
    </row>
    <row r="802" spans="1:19" ht="14.25" x14ac:dyDescent="0.2">
      <c r="A802" s="113" t="s">
        <v>446</v>
      </c>
      <c r="B802" s="396" t="s">
        <v>667</v>
      </c>
      <c r="C802" s="193"/>
      <c r="D802" s="193"/>
      <c r="E802" s="193"/>
      <c r="F802" s="193"/>
      <c r="G802" s="193"/>
      <c r="H802" s="193"/>
      <c r="I802" s="193"/>
      <c r="J802" s="193"/>
      <c r="K802" s="193"/>
      <c r="M802" s="113" t="s">
        <v>909</v>
      </c>
      <c r="N802" s="42">
        <v>5</v>
      </c>
      <c r="O802" s="42"/>
      <c r="Q802"/>
      <c r="R802"/>
      <c r="S802"/>
    </row>
    <row r="803" spans="1:19" ht="14.25" customHeight="1" x14ac:dyDescent="0.2">
      <c r="A803" s="113" t="s">
        <v>447</v>
      </c>
      <c r="B803" s="396" t="s">
        <v>668</v>
      </c>
      <c r="C803" s="193"/>
      <c r="D803" s="193"/>
      <c r="E803" s="193"/>
      <c r="F803" s="193"/>
      <c r="G803" s="193"/>
      <c r="H803" s="193"/>
      <c r="I803" s="193"/>
      <c r="J803" s="193"/>
      <c r="K803" s="193"/>
      <c r="M803" s="113" t="s">
        <v>910</v>
      </c>
      <c r="N803" s="42">
        <v>5</v>
      </c>
      <c r="O803" s="42"/>
      <c r="Q803"/>
      <c r="R803"/>
      <c r="S803"/>
    </row>
    <row r="804" spans="1:19" ht="14.25" customHeight="1" x14ac:dyDescent="0.2">
      <c r="A804"/>
      <c r="B804"/>
      <c r="C804"/>
      <c r="D804"/>
      <c r="E804"/>
      <c r="F804"/>
      <c r="G804"/>
      <c r="H804"/>
      <c r="I804"/>
      <c r="J804"/>
      <c r="K804"/>
      <c r="Q804"/>
      <c r="R804"/>
      <c r="S804"/>
    </row>
    <row r="805" spans="1:19" ht="25.5" x14ac:dyDescent="0.2">
      <c r="A805" s="393" t="s">
        <v>665</v>
      </c>
      <c r="B805" s="394"/>
      <c r="C805" s="394"/>
      <c r="D805" s="394"/>
      <c r="E805" s="394"/>
      <c r="F805" s="394"/>
      <c r="G805" s="394"/>
      <c r="H805" s="394"/>
      <c r="I805" s="394"/>
      <c r="J805" s="394"/>
      <c r="K805" s="395"/>
      <c r="N805" s="181" t="s">
        <v>1291</v>
      </c>
      <c r="O805" s="181" t="s">
        <v>56</v>
      </c>
      <c r="Q805"/>
      <c r="R805"/>
      <c r="S805"/>
    </row>
    <row r="806" spans="1:19" ht="14.25" x14ac:dyDescent="0.2">
      <c r="A806" s="113" t="s">
        <v>448</v>
      </c>
      <c r="B806" s="396" t="s">
        <v>669</v>
      </c>
      <c r="C806" s="193"/>
      <c r="D806" s="193"/>
      <c r="E806" s="193"/>
      <c r="F806" s="193"/>
      <c r="G806" s="193"/>
      <c r="H806" s="193"/>
      <c r="I806" s="193"/>
      <c r="J806" s="193"/>
      <c r="K806" s="193"/>
      <c r="M806" s="113" t="s">
        <v>911</v>
      </c>
      <c r="N806" s="42">
        <v>4</v>
      </c>
      <c r="O806" s="42"/>
      <c r="Q806"/>
      <c r="R806"/>
      <c r="S806"/>
    </row>
    <row r="807" spans="1:19" ht="14.25" x14ac:dyDescent="0.2">
      <c r="A807" s="113" t="s">
        <v>449</v>
      </c>
      <c r="B807" s="396" t="s">
        <v>670</v>
      </c>
      <c r="C807" s="193"/>
      <c r="D807" s="193"/>
      <c r="E807" s="193"/>
      <c r="F807" s="193"/>
      <c r="G807" s="193"/>
      <c r="H807" s="193"/>
      <c r="I807" s="193"/>
      <c r="J807" s="193"/>
      <c r="K807" s="193"/>
      <c r="M807" s="113" t="s">
        <v>912</v>
      </c>
      <c r="N807" s="42">
        <v>5</v>
      </c>
      <c r="O807" s="42"/>
      <c r="Q807"/>
      <c r="R807"/>
      <c r="S807"/>
    </row>
    <row r="808" spans="1:19" x14ac:dyDescent="0.2">
      <c r="A808"/>
      <c r="B808"/>
      <c r="C808"/>
      <c r="D808"/>
      <c r="E808"/>
      <c r="F808"/>
      <c r="G808"/>
      <c r="H808"/>
      <c r="I808"/>
      <c r="J808"/>
      <c r="K808"/>
      <c r="Q808"/>
      <c r="R808"/>
      <c r="S808"/>
    </row>
    <row r="809" spans="1:19" ht="25.5" x14ac:dyDescent="0.2">
      <c r="A809" s="393" t="s">
        <v>666</v>
      </c>
      <c r="B809" s="394"/>
      <c r="C809" s="394"/>
      <c r="D809" s="394"/>
      <c r="E809" s="394"/>
      <c r="F809" s="394"/>
      <c r="G809" s="394"/>
      <c r="H809" s="394"/>
      <c r="I809" s="394"/>
      <c r="J809" s="394"/>
      <c r="K809" s="395"/>
      <c r="N809" s="181" t="s">
        <v>1291</v>
      </c>
      <c r="O809" s="181" t="s">
        <v>56</v>
      </c>
      <c r="Q809"/>
      <c r="R809"/>
      <c r="S809"/>
    </row>
    <row r="810" spans="1:19" ht="14.25" customHeight="1" x14ac:dyDescent="0.2">
      <c r="A810" s="113" t="s">
        <v>450</v>
      </c>
      <c r="B810" s="396" t="s">
        <v>671</v>
      </c>
      <c r="C810" s="193"/>
      <c r="D810" s="193"/>
      <c r="E810" s="193"/>
      <c r="F810" s="193"/>
      <c r="G810" s="193"/>
      <c r="H810" s="193"/>
      <c r="I810" s="193"/>
      <c r="J810" s="193"/>
      <c r="K810" s="193"/>
      <c r="M810" s="113" t="s">
        <v>913</v>
      </c>
      <c r="N810" s="42">
        <v>3</v>
      </c>
      <c r="O810" s="42"/>
      <c r="Q810"/>
      <c r="R810"/>
      <c r="S810"/>
    </row>
    <row r="811" spans="1:19" ht="14.25" customHeight="1" x14ac:dyDescent="0.2">
      <c r="A811" s="113" t="s">
        <v>451</v>
      </c>
      <c r="B811" s="396" t="s">
        <v>672</v>
      </c>
      <c r="C811" s="193"/>
      <c r="D811" s="193"/>
      <c r="E811" s="193"/>
      <c r="F811" s="193"/>
      <c r="G811" s="193"/>
      <c r="H811" s="193"/>
      <c r="I811" s="193"/>
      <c r="J811" s="193"/>
      <c r="K811" s="193"/>
      <c r="M811" s="113" t="s">
        <v>660</v>
      </c>
      <c r="N811" s="42">
        <v>4</v>
      </c>
      <c r="O811" s="42"/>
      <c r="Q811"/>
      <c r="R811"/>
      <c r="S811"/>
    </row>
    <row r="812" spans="1:19" ht="14.25" customHeight="1" x14ac:dyDescent="0.25">
      <c r="A812" s="1"/>
      <c r="B812" s="111"/>
      <c r="C812" s="111"/>
      <c r="D812" s="111"/>
      <c r="E812" s="111"/>
      <c r="F812" s="111"/>
      <c r="G812" s="111"/>
      <c r="H812" s="111"/>
      <c r="I812" s="111"/>
      <c r="J812" s="111"/>
      <c r="K812" s="111"/>
      <c r="Q812"/>
    </row>
    <row r="813" spans="1:19" ht="21" customHeight="1" x14ac:dyDescent="0.25">
      <c r="A813" s="380" t="s">
        <v>673</v>
      </c>
      <c r="B813" s="381"/>
      <c r="C813" s="381"/>
      <c r="D813" s="381"/>
      <c r="E813" s="381"/>
      <c r="F813" s="381"/>
      <c r="G813" s="381"/>
      <c r="H813" s="381"/>
      <c r="I813" s="381"/>
      <c r="J813" s="381"/>
      <c r="K813" s="382"/>
      <c r="N813" s="383" t="s">
        <v>55</v>
      </c>
      <c r="O813" s="383"/>
    </row>
    <row r="814" spans="1:19" x14ac:dyDescent="0.2">
      <c r="A814"/>
      <c r="B814"/>
      <c r="C814"/>
      <c r="D814"/>
      <c r="E814"/>
      <c r="F814"/>
      <c r="G814"/>
      <c r="H814"/>
      <c r="I814"/>
      <c r="J814"/>
      <c r="K814"/>
      <c r="N814"/>
      <c r="O814"/>
      <c r="Q814"/>
    </row>
    <row r="815" spans="1:19" ht="24.75" customHeight="1" x14ac:dyDescent="0.2">
      <c r="A815" s="393" t="s">
        <v>674</v>
      </c>
      <c r="B815" s="394"/>
      <c r="C815" s="394"/>
      <c r="D815" s="394"/>
      <c r="E815" s="394"/>
      <c r="F815" s="394"/>
      <c r="G815" s="394"/>
      <c r="H815" s="394"/>
      <c r="I815" s="394"/>
      <c r="J815" s="394"/>
      <c r="K815" s="395"/>
      <c r="N815" s="181" t="s">
        <v>1291</v>
      </c>
      <c r="O815" s="181" t="s">
        <v>56</v>
      </c>
      <c r="Q815"/>
      <c r="R815"/>
    </row>
    <row r="816" spans="1:19" ht="14.25" customHeight="1" x14ac:dyDescent="0.2">
      <c r="A816" s="113" t="s">
        <v>452</v>
      </c>
      <c r="B816" s="396" t="s">
        <v>678</v>
      </c>
      <c r="C816" s="193"/>
      <c r="D816" s="193"/>
      <c r="E816" s="193"/>
      <c r="F816" s="193"/>
      <c r="G816" s="193"/>
      <c r="H816" s="193"/>
      <c r="I816" s="193"/>
      <c r="J816" s="193"/>
      <c r="K816" s="193"/>
      <c r="M816" s="113" t="s">
        <v>675</v>
      </c>
      <c r="N816" s="42">
        <v>4</v>
      </c>
      <c r="O816" s="42"/>
      <c r="Q816"/>
      <c r="R816"/>
    </row>
    <row r="817" spans="1:34" ht="14.25" x14ac:dyDescent="0.2">
      <c r="A817" s="113" t="s">
        <v>453</v>
      </c>
      <c r="B817" s="396" t="s">
        <v>679</v>
      </c>
      <c r="C817" s="193"/>
      <c r="D817" s="193"/>
      <c r="E817" s="193"/>
      <c r="F817" s="193"/>
      <c r="G817" s="193"/>
      <c r="H817" s="193"/>
      <c r="I817" s="193"/>
      <c r="J817" s="193"/>
      <c r="K817" s="193"/>
      <c r="M817" s="113" t="s">
        <v>676</v>
      </c>
      <c r="N817" s="42">
        <v>4</v>
      </c>
      <c r="O817" s="42"/>
      <c r="Q817"/>
      <c r="R817"/>
    </row>
    <row r="818" spans="1:34" ht="14.25" x14ac:dyDescent="0.2">
      <c r="A818" s="113" t="s">
        <v>454</v>
      </c>
      <c r="B818" s="396" t="s">
        <v>680</v>
      </c>
      <c r="C818" s="193"/>
      <c r="D818" s="193"/>
      <c r="E818" s="193"/>
      <c r="F818" s="193"/>
      <c r="G818" s="193"/>
      <c r="H818" s="193"/>
      <c r="I818" s="193"/>
      <c r="J818" s="193"/>
      <c r="K818" s="193"/>
      <c r="M818" s="113" t="s">
        <v>677</v>
      </c>
      <c r="N818" s="42">
        <v>5</v>
      </c>
      <c r="O818" s="42"/>
      <c r="Q818"/>
      <c r="R818"/>
    </row>
    <row r="819" spans="1:34" ht="14.25" customHeight="1" x14ac:dyDescent="0.2">
      <c r="A819" s="397" t="s">
        <v>681</v>
      </c>
      <c r="B819" s="398"/>
      <c r="C819" s="398"/>
      <c r="D819" s="398"/>
      <c r="E819" s="398"/>
      <c r="F819" s="398"/>
      <c r="G819" s="398"/>
      <c r="H819" s="398"/>
      <c r="I819" s="398"/>
      <c r="J819" s="398"/>
      <c r="K819" s="398"/>
      <c r="N819"/>
      <c r="O819"/>
      <c r="Q819"/>
    </row>
    <row r="820" spans="1:34" ht="25.5" customHeight="1" x14ac:dyDescent="0.2">
      <c r="A820" s="399"/>
      <c r="B820" s="399"/>
      <c r="C820" s="399"/>
      <c r="D820" s="399"/>
      <c r="E820" s="399"/>
      <c r="F820" s="399"/>
      <c r="G820" s="399"/>
      <c r="H820" s="399"/>
      <c r="I820" s="399"/>
      <c r="J820" s="399"/>
      <c r="K820" s="399"/>
      <c r="N820" s="181" t="s">
        <v>1291</v>
      </c>
      <c r="O820" s="181" t="s">
        <v>56</v>
      </c>
      <c r="R820"/>
    </row>
    <row r="821" spans="1:34" ht="14.25" x14ac:dyDescent="0.2">
      <c r="A821" s="113" t="s">
        <v>455</v>
      </c>
      <c r="B821" s="396" t="s">
        <v>682</v>
      </c>
      <c r="C821" s="193"/>
      <c r="D821" s="193"/>
      <c r="E821" s="193"/>
      <c r="F821" s="193"/>
      <c r="G821" s="193"/>
      <c r="H821" s="193"/>
      <c r="I821" s="193"/>
      <c r="J821" s="193"/>
      <c r="K821" s="193"/>
      <c r="M821" s="113" t="s">
        <v>683</v>
      </c>
      <c r="N821" s="42">
        <v>4</v>
      </c>
      <c r="O821" s="42"/>
      <c r="R821"/>
    </row>
    <row r="822" spans="1:34" x14ac:dyDescent="0.2">
      <c r="A822"/>
      <c r="B822"/>
      <c r="C822"/>
      <c r="D822"/>
      <c r="E822"/>
      <c r="F822"/>
      <c r="G822"/>
      <c r="H822"/>
      <c r="I822"/>
      <c r="J822"/>
      <c r="K822"/>
      <c r="N822"/>
    </row>
    <row r="823" spans="1:34" ht="30" customHeight="1" x14ac:dyDescent="0.2">
      <c r="A823" s="393" t="s">
        <v>684</v>
      </c>
      <c r="B823" s="400"/>
      <c r="C823" s="400"/>
      <c r="D823" s="400"/>
      <c r="E823" s="400"/>
      <c r="F823" s="400"/>
      <c r="G823" s="400"/>
      <c r="H823" s="400"/>
      <c r="I823" s="400"/>
      <c r="J823" s="400"/>
      <c r="K823" s="401"/>
      <c r="N823" s="181" t="s">
        <v>1291</v>
      </c>
      <c r="O823" s="181" t="s">
        <v>56</v>
      </c>
      <c r="R823"/>
    </row>
    <row r="824" spans="1:34" ht="18" customHeight="1" x14ac:dyDescent="0.2">
      <c r="A824" s="113" t="s">
        <v>456</v>
      </c>
      <c r="B824" s="396" t="s">
        <v>686</v>
      </c>
      <c r="C824" s="193"/>
      <c r="D824" s="193"/>
      <c r="E824" s="193"/>
      <c r="F824" s="193"/>
      <c r="G824" s="193"/>
      <c r="H824" s="193"/>
      <c r="I824" s="193"/>
      <c r="J824" s="193"/>
      <c r="K824" s="193"/>
      <c r="M824" s="113" t="s">
        <v>685</v>
      </c>
      <c r="N824" s="42">
        <v>4</v>
      </c>
      <c r="O824" s="42"/>
      <c r="R824"/>
      <c r="AG824" s="159"/>
      <c r="AH824" s="110"/>
    </row>
    <row r="825" spans="1:34" ht="18" customHeight="1" x14ac:dyDescent="0.2">
      <c r="A825"/>
      <c r="B825"/>
      <c r="C825"/>
      <c r="D825"/>
      <c r="E825"/>
      <c r="F825"/>
      <c r="G825"/>
      <c r="H825"/>
      <c r="I825"/>
      <c r="J825"/>
      <c r="K825"/>
      <c r="N825"/>
      <c r="O825"/>
      <c r="AG825" s="159"/>
      <c r="AH825" s="110"/>
    </row>
    <row r="826" spans="1:34" ht="25.5" x14ac:dyDescent="0.2">
      <c r="A826" s="393" t="s">
        <v>687</v>
      </c>
      <c r="B826" s="394"/>
      <c r="C826" s="394"/>
      <c r="D826" s="394"/>
      <c r="E826" s="394"/>
      <c r="F826" s="394"/>
      <c r="G826" s="394"/>
      <c r="H826" s="394"/>
      <c r="I826" s="394"/>
      <c r="J826" s="394"/>
      <c r="K826" s="395"/>
      <c r="N826" s="181" t="s">
        <v>1291</v>
      </c>
      <c r="O826" s="181" t="s">
        <v>56</v>
      </c>
      <c r="R826"/>
    </row>
    <row r="827" spans="1:34" ht="14.25" x14ac:dyDescent="0.2">
      <c r="A827" s="113" t="s">
        <v>457</v>
      </c>
      <c r="B827" s="396" t="s">
        <v>689</v>
      </c>
      <c r="C827" s="193"/>
      <c r="D827" s="193"/>
      <c r="E827" s="193"/>
      <c r="F827" s="193"/>
      <c r="G827" s="193"/>
      <c r="H827" s="193"/>
      <c r="I827" s="193"/>
      <c r="J827" s="193"/>
      <c r="K827" s="193"/>
      <c r="M827" s="113" t="s">
        <v>688</v>
      </c>
      <c r="N827" s="42">
        <v>5</v>
      </c>
      <c r="O827" s="42"/>
      <c r="R827"/>
    </row>
    <row r="828" spans="1:34" ht="18" customHeight="1" x14ac:dyDescent="0.2">
      <c r="A828"/>
      <c r="B828"/>
      <c r="C828"/>
      <c r="D828"/>
      <c r="E828"/>
      <c r="F828"/>
      <c r="G828"/>
      <c r="H828"/>
      <c r="I828"/>
      <c r="J828"/>
      <c r="K828"/>
      <c r="N828"/>
      <c r="O828"/>
    </row>
    <row r="829" spans="1:34" ht="24.75" customHeight="1" x14ac:dyDescent="0.2">
      <c r="A829" s="393" t="s">
        <v>690</v>
      </c>
      <c r="B829" s="394"/>
      <c r="C829" s="394"/>
      <c r="D829" s="394"/>
      <c r="E829" s="394"/>
      <c r="F829" s="394"/>
      <c r="G829" s="394"/>
      <c r="H829" s="394"/>
      <c r="I829" s="394"/>
      <c r="J829" s="394"/>
      <c r="K829" s="395"/>
      <c r="N829" s="181" t="s">
        <v>1291</v>
      </c>
      <c r="O829" s="181" t="s">
        <v>56</v>
      </c>
      <c r="R829"/>
    </row>
    <row r="830" spans="1:34" ht="14.25" customHeight="1" x14ac:dyDescent="0.2">
      <c r="A830" s="113" t="s">
        <v>458</v>
      </c>
      <c r="B830" s="396" t="s">
        <v>99</v>
      </c>
      <c r="C830" s="193"/>
      <c r="D830" s="193"/>
      <c r="E830" s="193"/>
      <c r="F830" s="193"/>
      <c r="G830" s="193"/>
      <c r="H830" s="193"/>
      <c r="I830" s="193"/>
      <c r="J830" s="193"/>
      <c r="K830" s="193"/>
      <c r="M830" s="113" t="s">
        <v>691</v>
      </c>
      <c r="N830" s="42">
        <v>4</v>
      </c>
      <c r="O830" s="42"/>
      <c r="R830"/>
    </row>
    <row r="831" spans="1:34" ht="14.25" customHeight="1" x14ac:dyDescent="0.2">
      <c r="A831"/>
      <c r="B831"/>
      <c r="C831"/>
      <c r="D831"/>
      <c r="E831"/>
      <c r="F831"/>
      <c r="G831"/>
      <c r="H831"/>
      <c r="I831"/>
      <c r="J831"/>
      <c r="K831"/>
      <c r="N831"/>
      <c r="O831"/>
      <c r="AF831" s="110"/>
    </row>
    <row r="832" spans="1:34" ht="26.25" customHeight="1" x14ac:dyDescent="0.2">
      <c r="A832" s="393" t="s">
        <v>692</v>
      </c>
      <c r="B832" s="394"/>
      <c r="C832" s="394"/>
      <c r="D832" s="394"/>
      <c r="E832" s="394"/>
      <c r="F832" s="394"/>
      <c r="G832" s="394"/>
      <c r="H832" s="394"/>
      <c r="I832" s="394"/>
      <c r="J832" s="394"/>
      <c r="K832" s="395"/>
      <c r="N832" s="181" t="s">
        <v>1291</v>
      </c>
      <c r="O832" s="181" t="s">
        <v>56</v>
      </c>
      <c r="R832"/>
      <c r="AF832" s="110"/>
    </row>
    <row r="833" spans="1:36" ht="12.75" customHeight="1" x14ac:dyDescent="0.2">
      <c r="A833" s="113" t="s">
        <v>459</v>
      </c>
      <c r="B833" s="396" t="s">
        <v>694</v>
      </c>
      <c r="C833" s="193"/>
      <c r="D833" s="193"/>
      <c r="E833" s="193"/>
      <c r="F833" s="193"/>
      <c r="G833" s="193"/>
      <c r="H833" s="193"/>
      <c r="I833" s="193"/>
      <c r="J833" s="193"/>
      <c r="K833" s="193"/>
      <c r="M833" s="113" t="s">
        <v>693</v>
      </c>
      <c r="N833" s="42">
        <v>4</v>
      </c>
      <c r="O833" s="42"/>
      <c r="R833"/>
      <c r="AI833" s="110"/>
    </row>
    <row r="834" spans="1:36" ht="12.75" customHeight="1" x14ac:dyDescent="0.2">
      <c r="A834"/>
      <c r="B834"/>
      <c r="C834"/>
      <c r="D834"/>
      <c r="E834"/>
      <c r="F834"/>
      <c r="G834"/>
      <c r="H834"/>
      <c r="I834"/>
      <c r="J834"/>
      <c r="K834"/>
      <c r="N834"/>
      <c r="O834"/>
      <c r="AI834" s="110"/>
    </row>
    <row r="835" spans="1:36" ht="33" customHeight="1" x14ac:dyDescent="0.2">
      <c r="A835" s="412" t="s">
        <v>100</v>
      </c>
      <c r="B835" s="413"/>
      <c r="C835" s="413"/>
      <c r="D835" s="413"/>
      <c r="E835" s="413"/>
      <c r="F835" s="413"/>
      <c r="G835" s="413"/>
      <c r="H835" s="413"/>
      <c r="I835" s="413"/>
      <c r="J835" s="413"/>
      <c r="K835" s="414"/>
      <c r="N835" s="181" t="s">
        <v>1291</v>
      </c>
      <c r="O835" s="181" t="s">
        <v>56</v>
      </c>
      <c r="R835"/>
    </row>
    <row r="836" spans="1:36" ht="14.25" x14ac:dyDescent="0.2">
      <c r="A836" s="113" t="s">
        <v>460</v>
      </c>
      <c r="B836" s="396" t="s">
        <v>102</v>
      </c>
      <c r="C836" s="193"/>
      <c r="D836" s="193"/>
      <c r="E836" s="193"/>
      <c r="F836" s="193"/>
      <c r="G836" s="193"/>
      <c r="H836" s="193"/>
      <c r="I836" s="193"/>
      <c r="J836" s="193"/>
      <c r="K836" s="193"/>
      <c r="M836" s="113" t="s">
        <v>101</v>
      </c>
      <c r="N836" s="42">
        <v>4</v>
      </c>
      <c r="O836" s="42"/>
      <c r="R836"/>
    </row>
    <row r="837" spans="1:36" x14ac:dyDescent="0.2">
      <c r="A837"/>
      <c r="B837"/>
      <c r="C837"/>
      <c r="D837"/>
      <c r="E837"/>
      <c r="F837"/>
      <c r="G837"/>
      <c r="H837"/>
      <c r="I837"/>
      <c r="J837"/>
      <c r="K837"/>
      <c r="N837"/>
      <c r="O837"/>
    </row>
    <row r="838" spans="1:36" ht="28.5" customHeight="1" x14ac:dyDescent="0.2">
      <c r="A838" s="393" t="s">
        <v>103</v>
      </c>
      <c r="B838" s="394"/>
      <c r="C838" s="394"/>
      <c r="D838" s="394"/>
      <c r="E838" s="394"/>
      <c r="F838" s="394"/>
      <c r="G838" s="394"/>
      <c r="H838" s="394"/>
      <c r="I838" s="394"/>
      <c r="J838" s="394"/>
      <c r="K838" s="395"/>
      <c r="N838" s="181" t="s">
        <v>1291</v>
      </c>
      <c r="O838" s="181" t="s">
        <v>56</v>
      </c>
      <c r="R838"/>
    </row>
    <row r="839" spans="1:36" ht="14.25" x14ac:dyDescent="0.2">
      <c r="A839" s="113" t="s">
        <v>461</v>
      </c>
      <c r="B839" s="396" t="s">
        <v>105</v>
      </c>
      <c r="C839" s="193"/>
      <c r="D839" s="193"/>
      <c r="E839" s="193"/>
      <c r="F839" s="193"/>
      <c r="G839" s="193"/>
      <c r="H839" s="193"/>
      <c r="I839" s="193"/>
      <c r="J839" s="193"/>
      <c r="K839" s="193"/>
      <c r="M839" s="113" t="s">
        <v>104</v>
      </c>
      <c r="N839" s="42">
        <v>4</v>
      </c>
      <c r="O839" s="42"/>
      <c r="R839"/>
      <c r="AE839" s="110"/>
      <c r="AJ839" s="110"/>
    </row>
    <row r="840" spans="1:36" ht="14.25" x14ac:dyDescent="0.2">
      <c r="A840" s="113"/>
      <c r="B840" s="180"/>
      <c r="C840" s="71"/>
      <c r="D840" s="71"/>
      <c r="E840" s="71"/>
      <c r="F840" s="71"/>
      <c r="G840" s="71"/>
      <c r="H840" s="71"/>
      <c r="I840" s="71"/>
      <c r="J840" s="71"/>
      <c r="K840" s="71"/>
      <c r="M840" s="113"/>
      <c r="N840" s="113"/>
      <c r="O840" s="113"/>
      <c r="R840"/>
      <c r="AE840" s="110"/>
      <c r="AJ840" s="110"/>
    </row>
    <row r="841" spans="1:36" ht="37.5" customHeight="1" x14ac:dyDescent="0.2">
      <c r="A841" s="410" t="s">
        <v>373</v>
      </c>
      <c r="B841" s="410"/>
      <c r="C841" s="410"/>
      <c r="D841" s="410"/>
      <c r="E841" s="410"/>
      <c r="F841" s="410"/>
      <c r="G841" s="410"/>
      <c r="H841" s="410"/>
      <c r="I841" s="410"/>
      <c r="J841" s="410"/>
      <c r="K841" s="410"/>
      <c r="L841" s="410"/>
      <c r="M841" s="410"/>
      <c r="N841" s="193"/>
      <c r="O841" s="193"/>
      <c r="R841"/>
    </row>
    <row r="842" spans="1:36" ht="38.25" customHeight="1" x14ac:dyDescent="0.2">
      <c r="A842" s="410"/>
      <c r="B842" s="410"/>
      <c r="C842" s="410"/>
      <c r="D842" s="410"/>
      <c r="E842" s="410"/>
      <c r="F842" s="410"/>
      <c r="G842" s="410"/>
      <c r="H842" s="410"/>
      <c r="I842" s="410"/>
      <c r="J842" s="410"/>
      <c r="K842" s="410"/>
      <c r="L842" s="410"/>
      <c r="M842" s="410"/>
      <c r="N842" s="193"/>
      <c r="O842" s="193"/>
      <c r="Q842"/>
    </row>
    <row r="843" spans="1:36" s="110" customFormat="1" ht="20.25" x14ac:dyDescent="0.3">
      <c r="A843" s="185"/>
      <c r="B843" s="185"/>
      <c r="C843" s="185"/>
      <c r="D843" s="185"/>
      <c r="E843" s="185"/>
      <c r="F843" s="185"/>
      <c r="G843" s="185"/>
      <c r="H843" s="185"/>
      <c r="I843" s="185"/>
      <c r="J843" s="185"/>
      <c r="K843" s="185"/>
      <c r="L843" s="185"/>
      <c r="M843" s="159"/>
      <c r="N843" s="83"/>
      <c r="O843" s="83"/>
      <c r="P843" s="83"/>
      <c r="R843" s="83"/>
      <c r="S843" s="83"/>
      <c r="T843" s="83"/>
      <c r="U843" s="83"/>
      <c r="V843" s="83"/>
      <c r="W843" s="83"/>
      <c r="AE843"/>
      <c r="AF843"/>
      <c r="AG843" s="1"/>
      <c r="AH843"/>
      <c r="AI843"/>
      <c r="AJ843"/>
    </row>
    <row r="844" spans="1:36" s="110" customFormat="1" ht="20.25" x14ac:dyDescent="0.3">
      <c r="A844" s="185"/>
      <c r="B844" s="185"/>
      <c r="C844" s="185"/>
      <c r="D844" s="185"/>
      <c r="E844" s="185"/>
      <c r="F844" s="185"/>
      <c r="G844" s="185"/>
      <c r="H844" s="185"/>
      <c r="I844" s="185"/>
      <c r="J844" s="185"/>
      <c r="K844" s="185"/>
      <c r="L844" s="185"/>
      <c r="M844" s="159"/>
      <c r="N844" s="83"/>
      <c r="O844" s="83"/>
      <c r="P844" s="83"/>
      <c r="R844" s="83"/>
      <c r="S844" s="83"/>
      <c r="T844" s="83"/>
      <c r="U844" s="83"/>
      <c r="V844" s="83"/>
      <c r="W844" s="83"/>
      <c r="AE844"/>
      <c r="AF844"/>
      <c r="AG844" s="1"/>
      <c r="AH844"/>
      <c r="AI844"/>
      <c r="AJ844"/>
    </row>
    <row r="845" spans="1:36" ht="14.25" customHeight="1" x14ac:dyDescent="0.2">
      <c r="A845" s="20"/>
      <c r="B845" s="1"/>
      <c r="C845" s="1"/>
      <c r="D845" s="1"/>
      <c r="E845" s="1"/>
      <c r="F845" s="1"/>
      <c r="G845" s="1"/>
      <c r="H845" s="1"/>
      <c r="I845" s="1"/>
      <c r="J845" s="1"/>
      <c r="K845" s="1"/>
      <c r="L845" s="1"/>
    </row>
    <row r="846" spans="1:36" x14ac:dyDescent="0.2">
      <c r="A846" s="20"/>
      <c r="B846" s="404" t="s">
        <v>794</v>
      </c>
      <c r="C846" s="405"/>
      <c r="D846" s="405"/>
      <c r="E846" s="405"/>
      <c r="F846" s="405"/>
      <c r="G846" s="405"/>
      <c r="H846" s="405"/>
      <c r="I846" s="405"/>
      <c r="J846" s="405"/>
      <c r="K846" s="405"/>
      <c r="L846" s="406"/>
    </row>
    <row r="847" spans="1:36" x14ac:dyDescent="0.2">
      <c r="A847" s="20"/>
      <c r="B847" s="407"/>
      <c r="C847" s="408"/>
      <c r="D847" s="408"/>
      <c r="E847" s="408"/>
      <c r="F847" s="408"/>
      <c r="G847" s="408"/>
      <c r="H847" s="408"/>
      <c r="I847" s="408"/>
      <c r="J847" s="408"/>
      <c r="K847" s="408"/>
      <c r="L847" s="409"/>
    </row>
    <row r="848" spans="1:36" x14ac:dyDescent="0.2">
      <c r="A848" s="20"/>
      <c r="B848" s="20"/>
      <c r="C848" s="20"/>
      <c r="D848" s="20"/>
      <c r="E848" s="20"/>
      <c r="F848" s="20"/>
      <c r="G848" s="20"/>
      <c r="H848" s="20"/>
      <c r="I848" s="20"/>
      <c r="J848" s="20"/>
      <c r="K848" s="20"/>
      <c r="L848" s="20"/>
    </row>
    <row r="849" spans="2:12" x14ac:dyDescent="0.2">
      <c r="B849" s="402" t="s">
        <v>630</v>
      </c>
      <c r="C849" s="402"/>
      <c r="D849" s="402"/>
      <c r="E849" s="402"/>
      <c r="F849" s="402"/>
      <c r="G849" s="402"/>
      <c r="H849" s="402"/>
      <c r="I849" s="402"/>
      <c r="J849" s="402"/>
      <c r="K849" s="402"/>
      <c r="L849" s="402"/>
    </row>
    <row r="850" spans="2:12" x14ac:dyDescent="0.2">
      <c r="B850" s="403"/>
      <c r="C850" s="403"/>
      <c r="D850" s="403"/>
      <c r="E850" s="403"/>
      <c r="F850" s="403"/>
      <c r="G850" s="403"/>
      <c r="H850" s="403"/>
      <c r="I850" s="403"/>
      <c r="J850" s="403"/>
      <c r="K850" s="403"/>
      <c r="L850" s="403"/>
    </row>
    <row r="851" spans="2:12" ht="24.75" customHeight="1" x14ac:dyDescent="0.2">
      <c r="B851" s="193"/>
      <c r="C851" s="193"/>
      <c r="D851" s="193"/>
      <c r="E851" s="193"/>
      <c r="F851" s="193"/>
      <c r="G851" s="193"/>
      <c r="H851" s="193"/>
      <c r="I851" s="193"/>
      <c r="J851" s="193"/>
      <c r="K851" s="193"/>
      <c r="L851" s="193"/>
    </row>
    <row r="853" spans="2:12" ht="15.75" customHeight="1" x14ac:dyDescent="0.2"/>
    <row r="854" spans="2:12" ht="14.25" customHeight="1" x14ac:dyDescent="0.2"/>
    <row r="857" spans="2:12" ht="14.25" customHeight="1" x14ac:dyDescent="0.2"/>
    <row r="858" spans="2:12" ht="18.75" customHeight="1" x14ac:dyDescent="0.2"/>
    <row r="859" spans="2:12" ht="18.75" customHeight="1" x14ac:dyDescent="0.2"/>
    <row r="860" spans="2:12" ht="18.75" customHeight="1" x14ac:dyDescent="0.2"/>
    <row r="861" spans="2:12" ht="12.75" customHeight="1" x14ac:dyDescent="0.2"/>
    <row r="863" spans="2:12" ht="12.75" customHeight="1" x14ac:dyDescent="0.2"/>
    <row r="864" spans="2:12" ht="12.75" customHeight="1" x14ac:dyDescent="0.2"/>
  </sheetData>
  <sheetProtection password="DFA2" sheet="1"/>
  <mergeCells count="444">
    <mergeCell ref="B720:L722"/>
    <mergeCell ref="A724:L724"/>
    <mergeCell ref="B728:L729"/>
    <mergeCell ref="C645:J645"/>
    <mergeCell ref="C715:F715"/>
    <mergeCell ref="C709:F709"/>
    <mergeCell ref="B669:K669"/>
    <mergeCell ref="B670:K670"/>
    <mergeCell ref="B671:K671"/>
    <mergeCell ref="B672:K672"/>
    <mergeCell ref="B594:K594"/>
    <mergeCell ref="C550:K550"/>
    <mergeCell ref="C334:I334"/>
    <mergeCell ref="C593:H593"/>
    <mergeCell ref="B575:K577"/>
    <mergeCell ref="B588:K588"/>
    <mergeCell ref="B586:K587"/>
    <mergeCell ref="A581:K582"/>
    <mergeCell ref="C436:K436"/>
    <mergeCell ref="A439:K439"/>
    <mergeCell ref="A584:K584"/>
    <mergeCell ref="C641:J641"/>
    <mergeCell ref="C578:H578"/>
    <mergeCell ref="B555:K556"/>
    <mergeCell ref="C560:K560"/>
    <mergeCell ref="C557:K557"/>
    <mergeCell ref="C559:K559"/>
    <mergeCell ref="B563:K564"/>
    <mergeCell ref="B634:K635"/>
    <mergeCell ref="B606:K607"/>
    <mergeCell ref="S563:S564"/>
    <mergeCell ref="C531:K531"/>
    <mergeCell ref="C543:K544"/>
    <mergeCell ref="N563:N564"/>
    <mergeCell ref="O563:O564"/>
    <mergeCell ref="P563:P564"/>
    <mergeCell ref="C551:K551"/>
    <mergeCell ref="A546:K546"/>
    <mergeCell ref="Q563:Q564"/>
    <mergeCell ref="C552:K552"/>
    <mergeCell ref="R563:R564"/>
    <mergeCell ref="O280:O281"/>
    <mergeCell ref="O314:O317"/>
    <mergeCell ref="C288:G288"/>
    <mergeCell ref="C308:I308"/>
    <mergeCell ref="C289:G289"/>
    <mergeCell ref="C290:G290"/>
    <mergeCell ref="C303:K304"/>
    <mergeCell ref="N280:N281"/>
    <mergeCell ref="C299:K300"/>
    <mergeCell ref="C558:K558"/>
    <mergeCell ref="B320:E320"/>
    <mergeCell ref="C553:K553"/>
    <mergeCell ref="C301:K302"/>
    <mergeCell ref="F340:K340"/>
    <mergeCell ref="C443:J443"/>
    <mergeCell ref="B325:K325"/>
    <mergeCell ref="C326:I326"/>
    <mergeCell ref="C327:I327"/>
    <mergeCell ref="B329:I329"/>
    <mergeCell ref="B830:K830"/>
    <mergeCell ref="A826:K826"/>
    <mergeCell ref="B827:K827"/>
    <mergeCell ref="A829:K829"/>
    <mergeCell ref="B548:K549"/>
    <mergeCell ref="B313:E317"/>
    <mergeCell ref="A523:K526"/>
    <mergeCell ref="C437:L437"/>
    <mergeCell ref="B506:K507"/>
    <mergeCell ref="C503:K503"/>
    <mergeCell ref="C504:K504"/>
    <mergeCell ref="B513:K515"/>
    <mergeCell ref="B493:K494"/>
    <mergeCell ref="A832:K832"/>
    <mergeCell ref="B833:K833"/>
    <mergeCell ref="A835:K835"/>
    <mergeCell ref="B824:K824"/>
    <mergeCell ref="A815:K815"/>
    <mergeCell ref="B816:K816"/>
    <mergeCell ref="B817:K817"/>
    <mergeCell ref="B849:L851"/>
    <mergeCell ref="B836:K836"/>
    <mergeCell ref="A838:K838"/>
    <mergeCell ref="B839:K839"/>
    <mergeCell ref="B846:L847"/>
    <mergeCell ref="A841:O842"/>
    <mergeCell ref="B818:K818"/>
    <mergeCell ref="A819:K820"/>
    <mergeCell ref="B821:K821"/>
    <mergeCell ref="A823:K823"/>
    <mergeCell ref="N813:O813"/>
    <mergeCell ref="A805:K805"/>
    <mergeCell ref="B806:K806"/>
    <mergeCell ref="B807:K807"/>
    <mergeCell ref="A809:K809"/>
    <mergeCell ref="B810:K810"/>
    <mergeCell ref="B811:K811"/>
    <mergeCell ref="A795:K795"/>
    <mergeCell ref="A813:K813"/>
    <mergeCell ref="B796:K796"/>
    <mergeCell ref="B797:K797"/>
    <mergeCell ref="B798:K798"/>
    <mergeCell ref="B799:K799"/>
    <mergeCell ref="A801:K801"/>
    <mergeCell ref="B802:K802"/>
    <mergeCell ref="B803:K803"/>
    <mergeCell ref="B781:K781"/>
    <mergeCell ref="B782:K782"/>
    <mergeCell ref="B783:K783"/>
    <mergeCell ref="B784:K784"/>
    <mergeCell ref="N793:O793"/>
    <mergeCell ref="B785:K785"/>
    <mergeCell ref="B786:K786"/>
    <mergeCell ref="B787:K787"/>
    <mergeCell ref="A789:K789"/>
    <mergeCell ref="B790:K790"/>
    <mergeCell ref="B791:K791"/>
    <mergeCell ref="A793:K793"/>
    <mergeCell ref="B772:K772"/>
    <mergeCell ref="A774:K774"/>
    <mergeCell ref="B775:K775"/>
    <mergeCell ref="B776:K776"/>
    <mergeCell ref="B777:K777"/>
    <mergeCell ref="B778:K778"/>
    <mergeCell ref="B779:K779"/>
    <mergeCell ref="B780:K780"/>
    <mergeCell ref="B771:K771"/>
    <mergeCell ref="A764:K764"/>
    <mergeCell ref="B765:K765"/>
    <mergeCell ref="B766:K766"/>
    <mergeCell ref="B767:K767"/>
    <mergeCell ref="B768:K768"/>
    <mergeCell ref="B769:K769"/>
    <mergeCell ref="B770:K770"/>
    <mergeCell ref="A748:O750"/>
    <mergeCell ref="N704:N705"/>
    <mergeCell ref="B711:L713"/>
    <mergeCell ref="C714:F714"/>
    <mergeCell ref="C706:F706"/>
    <mergeCell ref="C707:F707"/>
    <mergeCell ref="C708:F708"/>
    <mergeCell ref="A732:L732"/>
    <mergeCell ref="B734:I734"/>
    <mergeCell ref="B736:I737"/>
    <mergeCell ref="A762:K762"/>
    <mergeCell ref="N762:O762"/>
    <mergeCell ref="C716:F716"/>
    <mergeCell ref="C717:F717"/>
    <mergeCell ref="C718:F718"/>
    <mergeCell ref="A742:O743"/>
    <mergeCell ref="B726:L726"/>
    <mergeCell ref="A752:L760"/>
    <mergeCell ref="B739:L740"/>
    <mergeCell ref="A746:O747"/>
    <mergeCell ref="O704:O705"/>
    <mergeCell ref="B673:K673"/>
    <mergeCell ref="A676:L677"/>
    <mergeCell ref="B679:L683"/>
    <mergeCell ref="B685:K686"/>
    <mergeCell ref="M685:O686"/>
    <mergeCell ref="A698:L699"/>
    <mergeCell ref="A701:L701"/>
    <mergeCell ref="B703:L705"/>
    <mergeCell ref="B691:H695"/>
    <mergeCell ref="B667:K667"/>
    <mergeCell ref="B668:K668"/>
    <mergeCell ref="N656:N657"/>
    <mergeCell ref="B658:K658"/>
    <mergeCell ref="B659:K659"/>
    <mergeCell ref="B660:K660"/>
    <mergeCell ref="B661:K661"/>
    <mergeCell ref="B662:K662"/>
    <mergeCell ref="B663:K663"/>
    <mergeCell ref="B664:K664"/>
    <mergeCell ref="O656:O657"/>
    <mergeCell ref="A648:L649"/>
    <mergeCell ref="A650:L654"/>
    <mergeCell ref="B656:K657"/>
    <mergeCell ref="B666:K666"/>
    <mergeCell ref="C636:F636"/>
    <mergeCell ref="B639:K640"/>
    <mergeCell ref="C637:J637"/>
    <mergeCell ref="B665:K665"/>
    <mergeCell ref="N639:N640"/>
    <mergeCell ref="O639:O640"/>
    <mergeCell ref="C646:J646"/>
    <mergeCell ref="C642:J642"/>
    <mergeCell ref="C643:J643"/>
    <mergeCell ref="C644:J644"/>
    <mergeCell ref="T628:T629"/>
    <mergeCell ref="C630:F630"/>
    <mergeCell ref="C631:F631"/>
    <mergeCell ref="C632:F632"/>
    <mergeCell ref="B628:K629"/>
    <mergeCell ref="N628:S628"/>
    <mergeCell ref="S634:S635"/>
    <mergeCell ref="N634:R634"/>
    <mergeCell ref="C623:J623"/>
    <mergeCell ref="N617:N618"/>
    <mergeCell ref="C620:J620"/>
    <mergeCell ref="C621:J621"/>
    <mergeCell ref="C622:J622"/>
    <mergeCell ref="T612:T613"/>
    <mergeCell ref="S612:S613"/>
    <mergeCell ref="C614:H614"/>
    <mergeCell ref="O617:O618"/>
    <mergeCell ref="T606:T607"/>
    <mergeCell ref="A625:K626"/>
    <mergeCell ref="B617:K618"/>
    <mergeCell ref="C619:J619"/>
    <mergeCell ref="C608:H608"/>
    <mergeCell ref="C609:H609"/>
    <mergeCell ref="N612:R612"/>
    <mergeCell ref="C610:H610"/>
    <mergeCell ref="B612:K613"/>
    <mergeCell ref="A598:K599"/>
    <mergeCell ref="C604:H604"/>
    <mergeCell ref="B601:K602"/>
    <mergeCell ref="C603:H603"/>
    <mergeCell ref="N601:Q601"/>
    <mergeCell ref="S606:S607"/>
    <mergeCell ref="S575:S577"/>
    <mergeCell ref="O575:O577"/>
    <mergeCell ref="P575:P577"/>
    <mergeCell ref="N575:N577"/>
    <mergeCell ref="N586:P587"/>
    <mergeCell ref="Q586:R587"/>
    <mergeCell ref="Q575:Q577"/>
    <mergeCell ref="R575:R577"/>
    <mergeCell ref="N606:R606"/>
    <mergeCell ref="N518:N519"/>
    <mergeCell ref="C520:J520"/>
    <mergeCell ref="O518:O519"/>
    <mergeCell ref="P518:P519"/>
    <mergeCell ref="B517:L519"/>
    <mergeCell ref="Q506:Q507"/>
    <mergeCell ref="N506:N507"/>
    <mergeCell ref="O506:O507"/>
    <mergeCell ref="P506:P507"/>
    <mergeCell ref="N455:N456"/>
    <mergeCell ref="C445:J445"/>
    <mergeCell ref="C446:K446"/>
    <mergeCell ref="C452:G452"/>
    <mergeCell ref="B448:K451"/>
    <mergeCell ref="C453:G453"/>
    <mergeCell ref="C454:G454"/>
    <mergeCell ref="C455:G455"/>
    <mergeCell ref="B487:K488"/>
    <mergeCell ref="C433:L433"/>
    <mergeCell ref="C434:K434"/>
    <mergeCell ref="C435:K435"/>
    <mergeCell ref="C423:L423"/>
    <mergeCell ref="C424:K424"/>
    <mergeCell ref="C425:K425"/>
    <mergeCell ref="C444:J444"/>
    <mergeCell ref="B441:K442"/>
    <mergeCell ref="A416:K416"/>
    <mergeCell ref="O431:O432"/>
    <mergeCell ref="C426:K426"/>
    <mergeCell ref="C427:K427"/>
    <mergeCell ref="C428:K428"/>
    <mergeCell ref="C429:H429"/>
    <mergeCell ref="N431:N432"/>
    <mergeCell ref="B421:K422"/>
    <mergeCell ref="B431:K432"/>
    <mergeCell ref="B402:K403"/>
    <mergeCell ref="B408:H408"/>
    <mergeCell ref="B410:K411"/>
    <mergeCell ref="C400:K400"/>
    <mergeCell ref="P386:P387"/>
    <mergeCell ref="C388:K388"/>
    <mergeCell ref="C389:K389"/>
    <mergeCell ref="C390:K390"/>
    <mergeCell ref="O386:O387"/>
    <mergeCell ref="M410:O411"/>
    <mergeCell ref="C392:K392"/>
    <mergeCell ref="B394:K395"/>
    <mergeCell ref="N394:N395"/>
    <mergeCell ref="N386:N387"/>
    <mergeCell ref="O394:O395"/>
    <mergeCell ref="C399:K399"/>
    <mergeCell ref="C396:K396"/>
    <mergeCell ref="C397:K397"/>
    <mergeCell ref="C398:K398"/>
    <mergeCell ref="C383:K383"/>
    <mergeCell ref="C378:I378"/>
    <mergeCell ref="C379:I379"/>
    <mergeCell ref="C391:K391"/>
    <mergeCell ref="C384:K384"/>
    <mergeCell ref="B386:K387"/>
    <mergeCell ref="M375:O376"/>
    <mergeCell ref="B277:K277"/>
    <mergeCell ref="B278:E281"/>
    <mergeCell ref="F278:K278"/>
    <mergeCell ref="O339:O340"/>
    <mergeCell ref="B339:K339"/>
    <mergeCell ref="K280:K281"/>
    <mergeCell ref="H280:H281"/>
    <mergeCell ref="I280:I281"/>
    <mergeCell ref="J280:J281"/>
    <mergeCell ref="Q314:Q317"/>
    <mergeCell ref="N313:Q313"/>
    <mergeCell ref="N314:N317"/>
    <mergeCell ref="C377:I377"/>
    <mergeCell ref="A362:K362"/>
    <mergeCell ref="N363:N364"/>
    <mergeCell ref="O363:O364"/>
    <mergeCell ref="B364:K365"/>
    <mergeCell ref="B370:K370"/>
    <mergeCell ref="B375:K376"/>
    <mergeCell ref="B318:E318"/>
    <mergeCell ref="G314:G317"/>
    <mergeCell ref="B312:K312"/>
    <mergeCell ref="P280:P281"/>
    <mergeCell ref="P314:P317"/>
    <mergeCell ref="B283:E283"/>
    <mergeCell ref="I314:I317"/>
    <mergeCell ref="B284:E284"/>
    <mergeCell ref="N339:N340"/>
    <mergeCell ref="B340:C340"/>
    <mergeCell ref="D340:E340"/>
    <mergeCell ref="F280:F281"/>
    <mergeCell ref="G280:G281"/>
    <mergeCell ref="B286:K286"/>
    <mergeCell ref="B282:E282"/>
    <mergeCell ref="C287:G287"/>
    <mergeCell ref="C333:I333"/>
    <mergeCell ref="H314:H317"/>
    <mergeCell ref="B267:K267"/>
    <mergeCell ref="N421:N422"/>
    <mergeCell ref="C360:I360"/>
    <mergeCell ref="C359:I359"/>
    <mergeCell ref="A419:K419"/>
    <mergeCell ref="A273:K273"/>
    <mergeCell ref="A337:K337"/>
    <mergeCell ref="F342:G342"/>
    <mergeCell ref="A345:K345"/>
    <mergeCell ref="F314:F317"/>
    <mergeCell ref="R280:R281"/>
    <mergeCell ref="A275:K275"/>
    <mergeCell ref="N278:S278"/>
    <mergeCell ref="F279:H279"/>
    <mergeCell ref="I279:K279"/>
    <mergeCell ref="N279:P279"/>
    <mergeCell ref="Q279:S279"/>
    <mergeCell ref="S280:S281"/>
    <mergeCell ref="Q280:Q281"/>
    <mergeCell ref="C251:J251"/>
    <mergeCell ref="B258:K258"/>
    <mergeCell ref="B262:K262"/>
    <mergeCell ref="B263:K263"/>
    <mergeCell ref="Q167:R168"/>
    <mergeCell ref="B245:K247"/>
    <mergeCell ref="B249:K249"/>
    <mergeCell ref="C250:J250"/>
    <mergeCell ref="A226:K226"/>
    <mergeCell ref="C252:J252"/>
    <mergeCell ref="B254:K254"/>
    <mergeCell ref="M27:U27"/>
    <mergeCell ref="C88:K88"/>
    <mergeCell ref="B194:J195"/>
    <mergeCell ref="C182:I182"/>
    <mergeCell ref="C183:I183"/>
    <mergeCell ref="C176:I176"/>
    <mergeCell ref="C177:I177"/>
    <mergeCell ref="P222:Q222"/>
    <mergeCell ref="C223:K223"/>
    <mergeCell ref="P223:Q223"/>
    <mergeCell ref="C224:K224"/>
    <mergeCell ref="P224:Q224"/>
    <mergeCell ref="C222:K222"/>
    <mergeCell ref="A4:O21"/>
    <mergeCell ref="N91:N92"/>
    <mergeCell ref="N29:U29"/>
    <mergeCell ref="N30:O30"/>
    <mergeCell ref="N31:Q31"/>
    <mergeCell ref="B167:K169"/>
    <mergeCell ref="A1:L2"/>
    <mergeCell ref="A24:L25"/>
    <mergeCell ref="A27:K27"/>
    <mergeCell ref="C141:H141"/>
    <mergeCell ref="B72:K74"/>
    <mergeCell ref="B43:K44"/>
    <mergeCell ref="B48:K49"/>
    <mergeCell ref="A111:K114"/>
    <mergeCell ref="C140:I140"/>
    <mergeCell ref="C87:K87"/>
    <mergeCell ref="A192:K192"/>
    <mergeCell ref="N168:N169"/>
    <mergeCell ref="C174:I174"/>
    <mergeCell ref="O168:O169"/>
    <mergeCell ref="C170:I170"/>
    <mergeCell ref="C172:I172"/>
    <mergeCell ref="C173:I173"/>
    <mergeCell ref="C136:H136"/>
    <mergeCell ref="B134:K135"/>
    <mergeCell ref="N134:N135"/>
    <mergeCell ref="B157:K158"/>
    <mergeCell ref="C142:H142"/>
    <mergeCell ref="C178:H178"/>
    <mergeCell ref="C175:I175"/>
    <mergeCell ref="C171:I171"/>
    <mergeCell ref="N157:N158"/>
    <mergeCell ref="C137:H137"/>
    <mergeCell ref="B342:C342"/>
    <mergeCell ref="C217:L217"/>
    <mergeCell ref="B203:K204"/>
    <mergeCell ref="B228:K230"/>
    <mergeCell ref="B181:K181"/>
    <mergeCell ref="C218:K218"/>
    <mergeCell ref="C219:K219"/>
    <mergeCell ref="C221:K221"/>
    <mergeCell ref="B212:K216"/>
    <mergeCell ref="B186:K188"/>
    <mergeCell ref="P145:P146"/>
    <mergeCell ref="O91:O92"/>
    <mergeCell ref="B91:K92"/>
    <mergeCell ref="B145:K146"/>
    <mergeCell ref="O116:O117"/>
    <mergeCell ref="P134:P135"/>
    <mergeCell ref="O134:O135"/>
    <mergeCell ref="N116:N117"/>
    <mergeCell ref="O145:O146"/>
    <mergeCell ref="N145:N146"/>
    <mergeCell ref="B529:J530"/>
    <mergeCell ref="C309:I309"/>
    <mergeCell ref="A485:K485"/>
    <mergeCell ref="B319:E319"/>
    <mergeCell ref="F313:I313"/>
    <mergeCell ref="B331:K332"/>
    <mergeCell ref="B347:L347"/>
    <mergeCell ref="H343:I343"/>
    <mergeCell ref="H341:I341"/>
    <mergeCell ref="H342:I342"/>
    <mergeCell ref="A500:K500"/>
    <mergeCell ref="F341:G341"/>
    <mergeCell ref="C310:I310"/>
    <mergeCell ref="C220:K220"/>
    <mergeCell ref="B343:C343"/>
    <mergeCell ref="F343:G343"/>
    <mergeCell ref="B341:C341"/>
    <mergeCell ref="C255:J255"/>
    <mergeCell ref="C256:J256"/>
    <mergeCell ref="B237:K239"/>
  </mergeCells>
  <phoneticPr fontId="60" type="noConversion"/>
  <conditionalFormatting sqref="P201:Q201 P210:Q210 P235:Q235">
    <cfRule type="expression" dxfId="20" priority="1" stopIfTrue="1">
      <formula>AND(P200&lt;&gt;0,P200&lt;&gt;1)</formula>
    </cfRule>
  </conditionalFormatting>
  <conditionalFormatting sqref="P433">
    <cfRule type="expression" dxfId="19" priority="2" stopIfTrue="1">
      <formula>AND(O433&lt;&gt;0,O433&lt;&gt;1)</formula>
    </cfRule>
  </conditionalFormatting>
  <conditionalFormatting sqref="S603:S604">
    <cfRule type="expression" dxfId="18" priority="3" stopIfTrue="1">
      <formula>AND(R603&lt;&gt;$N$534)</formula>
    </cfRule>
  </conditionalFormatting>
  <conditionalFormatting sqref="U608">
    <cfRule type="expression" dxfId="17" priority="4" stopIfTrue="1">
      <formula>AND(T608&lt;&gt;$N$535)</formula>
    </cfRule>
  </conditionalFormatting>
  <conditionalFormatting sqref="U609">
    <cfRule type="expression" dxfId="16" priority="5" stopIfTrue="1">
      <formula>AND(T609&lt;&gt;($N$536+$N$537))</formula>
    </cfRule>
  </conditionalFormatting>
  <conditionalFormatting sqref="U614">
    <cfRule type="expression" dxfId="15" priority="6" stopIfTrue="1">
      <formula>AND(T614&lt;&gt;$N$543)</formula>
    </cfRule>
  </conditionalFormatting>
  <conditionalFormatting sqref="U630:U632">
    <cfRule type="expression" dxfId="14" priority="7" stopIfTrue="1">
      <formula>AND(T630&gt;$N$620)</formula>
    </cfRule>
  </conditionalFormatting>
  <conditionalFormatting sqref="T636">
    <cfRule type="expression" dxfId="13" priority="8" stopIfTrue="1">
      <formula>AND(S636&gt;$N$622)</formula>
    </cfRule>
  </conditionalFormatting>
  <conditionalFormatting sqref="T637">
    <cfRule type="expression" dxfId="12" priority="9" stopIfTrue="1">
      <formula>AND(S637&gt;$O$622)</formula>
    </cfRule>
  </conditionalFormatting>
  <conditionalFormatting sqref="P641">
    <cfRule type="expression" dxfId="11" priority="10" stopIfTrue="1">
      <formula>AND(N641&gt;$N$621)</formula>
    </cfRule>
  </conditionalFormatting>
  <conditionalFormatting sqref="P643">
    <cfRule type="expression" dxfId="10" priority="11" stopIfTrue="1">
      <formula>AND(N643&gt;$N$622)</formula>
    </cfRule>
  </conditionalFormatting>
  <conditionalFormatting sqref="P645">
    <cfRule type="expression" dxfId="9" priority="12" stopIfTrue="1">
      <formula>AND(N645&gt;$N$623)</formula>
    </cfRule>
  </conditionalFormatting>
  <conditionalFormatting sqref="P642">
    <cfRule type="expression" dxfId="8" priority="13" stopIfTrue="1">
      <formula>AND(N642&gt;$O$621)</formula>
    </cfRule>
  </conditionalFormatting>
  <conditionalFormatting sqref="P644">
    <cfRule type="expression" dxfId="7" priority="14" stopIfTrue="1">
      <formula>AND(N644&gt;$O$622)</formula>
    </cfRule>
  </conditionalFormatting>
  <conditionalFormatting sqref="P646">
    <cfRule type="expression" dxfId="6" priority="15" stopIfTrue="1">
      <formula>AND(N646&gt;$O$623)</formula>
    </cfRule>
  </conditionalFormatting>
  <conditionalFormatting sqref="U610">
    <cfRule type="expression" dxfId="5" priority="16" stopIfTrue="1">
      <formula>AND(T610&lt;&gt;#REF!)</formula>
    </cfRule>
  </conditionalFormatting>
  <conditionalFormatting sqref="O433">
    <cfRule type="expression" dxfId="4" priority="17" stopIfTrue="1">
      <formula>AND(O433&lt;&gt;0,O433&lt;&gt;1)</formula>
    </cfRule>
  </conditionalFormatting>
  <conditionalFormatting sqref="O243:O244">
    <cfRule type="expression" dxfId="3" priority="18" stopIfTrue="1">
      <formula>AND(O243&gt;0,OR(O243&lt;&gt;1))</formula>
    </cfRule>
    <cfRule type="cellIs" dxfId="2" priority="19" stopIfTrue="1" operator="equal">
      <formula>0</formula>
    </cfRule>
  </conditionalFormatting>
  <conditionalFormatting sqref="P243">
    <cfRule type="expression" dxfId="1" priority="20" stopIfTrue="1">
      <formula>"oP234&lt;&gt;1)"</formula>
    </cfRule>
  </conditionalFormatting>
  <conditionalFormatting sqref="P200:Q200 P209:Q209 P234:Q234">
    <cfRule type="expression" dxfId="0" priority="21" stopIfTrue="1">
      <formula>AND(P200&lt;&gt;0,P200&lt;&gt;1)</formula>
    </cfRule>
  </conditionalFormatting>
  <dataValidations count="46">
    <dataValidation type="custom" showInputMessage="1" showErrorMessage="1" error="Nu este mentionat nivelul in unitate (D11)" sqref="N136:O136 N159 N147:O147">
      <formula1>AND(N$93=1)</formula1>
    </dataValidation>
    <dataValidation type="custom" showInputMessage="1" showErrorMessage="1" error="Nu este mentionat nivelul in unitate (D11)" sqref="N137:O137 N160 N148:O148">
      <formula1>AND(N$94=2)</formula1>
    </dataValidation>
    <dataValidation type="custom" showInputMessage="1" showErrorMessage="1" error="Nu este mentionat nivelul in unitate (D11)" sqref="N138:O138 N161 N149:O149">
      <formula1>AND(N$95=3)</formula1>
    </dataValidation>
    <dataValidation type="custom" showInputMessage="1" showErrorMessage="1" error="Nu este mentionat nivelul in unitate (D11)" sqref="N139:O139 N162 N150:O150">
      <formula1>AND(N$96=4)</formula1>
    </dataValidation>
    <dataValidation type="custom" showInputMessage="1" showErrorMessage="1" error="Nu este mentionat nivelul in unitate (D11)" sqref="N140:O140 N163 N151:O151">
      <formula1>AND(N$97=5)</formula1>
    </dataValidation>
    <dataValidation type="custom" showInputMessage="1" showErrorMessage="1" error="Nu este mentionat nivelul in unitate (D11)" sqref="N141:O141 N164 N152:O152">
      <formula1>AND(N$98=6)</formula1>
    </dataValidation>
    <dataValidation type="custom" showInputMessage="1" showErrorMessage="1" sqref="N88">
      <formula1>AND(N88&lt;=N87)</formula1>
    </dataValidation>
    <dataValidation type="custom" showInputMessage="1" showErrorMessage="1" error="Nu a existat nivelul de invatamant (D53a)" sqref="N565:R570">
      <formula1>AND($N532&gt;0)</formula1>
    </dataValidation>
    <dataValidation type="list" allowBlank="1" showInputMessage="1" showErrorMessage="1" sqref="N810:O811 N833:O833 N830:O830 N827:O827 N824:O824 N816:O818 N821:O821 N836:O836 N790:O791 N775:O787 N765:O772 N796:O799 N802:O803 N806:O807 N839:O839 N509:Q509 N396:O396 N712:O712">
      <formula1>"1,2,3,4,5"</formula1>
    </dataValidation>
    <dataValidation type="custom" showInputMessage="1" showErrorMessage="1" error="Nu a existat nivelul de invatamant (D53a)" sqref="N589:R590">
      <formula1>AND($N534&gt;0)</formula1>
    </dataValidation>
    <dataValidation type="custom" showInputMessage="1" showErrorMessage="1" error="Nu a existat nivelul de invatamant (D53a)" sqref="N591:R592">
      <formula1>AND($N537&gt;0)</formula1>
    </dataValidation>
    <dataValidation type="list" allowBlank="1" showInputMessage="1" showErrorMessage="1" sqref="N687:N689 N38 N693 N404 O341:O343 N381 N365:O365 N370 N353 N488:O488 N494:O494 N118:O118 N263 N249">
      <formula1>"1,2,3"</formula1>
    </dataValidation>
    <dataValidation type="custom" showInputMessage="1" showErrorMessage="1" error="Nu exista alte forme" sqref="N642:O642 N644:O644">
      <formula1>AND($N$544=1)</formula1>
    </dataValidation>
    <dataValidation type="custom" showInputMessage="1" showErrorMessage="1" error="Cf. D53, nu a existat acest nivel in anul scolar precedent." sqref="N662:N663">
      <formula1>AND($N$534&gt;0)</formula1>
    </dataValidation>
    <dataValidation type="custom" showInputMessage="1" showErrorMessage="1" error="Cf. D53, nu a existat acest nivel in anul scolar precedent." sqref="N664:N665">
      <formula1>AND($N$535&gt;0)</formula1>
    </dataValidation>
    <dataValidation type="custom" showInputMessage="1" showErrorMessage="1" error="Cf. D53, nu a existat acest nivel in anul scolar precedent." sqref="N666:N668">
      <formula1>AND($N$536&gt;0)</formula1>
    </dataValidation>
    <dataValidation type="custom" showInputMessage="1" showErrorMessage="1" error="Cf. D53, nu a existat acest nivel in anul scolar precedent." sqref="N669:N671">
      <formula1>AND($N$537&gt;0)</formula1>
    </dataValidation>
    <dataValidation type="custom" showInputMessage="1" showErrorMessage="1" error="Cf. D53, nu a existat acest nivel in anul scolar precedent." sqref="N672:N673">
      <formula1>AND(#REF!&gt;0)</formula1>
    </dataValidation>
    <dataValidation type="custom" showInputMessage="1" showErrorMessage="1" error="Nu exista alte forme" sqref="N595:R595 N578:R578 O658:O673 O619:O623 N614:S614">
      <formula1>AND($N$543&gt;0)</formula1>
    </dataValidation>
    <dataValidation type="custom" showInputMessage="1" showErrorMessage="1" error="Nu exista alte forme" sqref="N603:Q604">
      <formula1>AND($N$534&gt;0)</formula1>
    </dataValidation>
    <dataValidation type="custom" showInputMessage="1" showErrorMessage="1" error="Nu exista alte forme" sqref="N608:S608">
      <formula1>AND($N$535&gt;0)</formula1>
    </dataValidation>
    <dataValidation type="custom" showInputMessage="1" showErrorMessage="1" error="Nu exista alte forme" sqref="N609:S609">
      <formula1>AND($N$536+$N$537&gt;0)</formula1>
    </dataValidation>
    <dataValidation type="custom" showInputMessage="1" showErrorMessage="1" error="Nu exista alte forme" sqref="N610:S610">
      <formula1>AND(#REF!&gt;0)</formula1>
    </dataValidation>
    <dataValidation type="custom" showInputMessage="1" showErrorMessage="1" error="Cf. D53, nu a existat acest nivel in anul scolar precedent." sqref="N658:N661">
      <formula1>AND($N$539&gt;0)</formula1>
    </dataValidation>
    <dataValidation type="custom" showInputMessage="1" showErrorMessage="1" error="Nu a existat nivelul de invatamant (D53a)" sqref="N636:R636">
      <formula1>AND($N$622&gt;0)</formula1>
    </dataValidation>
    <dataValidation type="custom" showInputMessage="1" showErrorMessage="1" error="Nu a existat nivelul de invatamant (D53a)" sqref="N630:S632">
      <formula1>AND($N$620&gt;0)</formula1>
    </dataValidation>
    <dataValidation type="custom" showInputMessage="1" showErrorMessage="1" error="Nu a existat nivelul de invatamant (D53a)" sqref="N637:R637">
      <formula1>AND($O$622&gt;0)</formula1>
    </dataValidation>
    <dataValidation type="custom" showInputMessage="1" showErrorMessage="1" error="Nu a existat nivelul de invatamant (D53a)" sqref="N557:N558">
      <formula1>AND($N$540&gt;0)</formula1>
    </dataValidation>
    <dataValidation type="custom" showInputMessage="1" showErrorMessage="1" error="Nu a existat nivelul de invatamant (D53a)" sqref="N550:N551">
      <formula1>AND($N$539&gt;0)</formula1>
    </dataValidation>
    <dataValidation type="whole" allowBlank="1" showInputMessage="1" showErrorMessage="1" sqref="N508:Q508">
      <formula1>1</formula1>
      <formula2>26</formula2>
    </dataValidation>
    <dataValidation type="list" allowBlank="1" showInputMessage="1" showErrorMessage="1" sqref="N511:Q511 N82 N34 N44 N68 N408 N341:N343 N359:N360 N377:N379 N412:N414 N333 N182:N183 N268:N270 N299 N308:N310 N287:N290 N258 N254 N323 N326:N327 N329">
      <formula1>"1,2"</formula1>
    </dataValidation>
    <dataValidation type="list" allowBlank="1" showInputMessage="1" showErrorMessage="1" sqref="N457:N482 N76 N347 N293">
      <formula1>"1,2,3,4"</formula1>
    </dataValidation>
    <dataValidation type="custom" allowBlank="1" showInputMessage="1" showErrorMessage="1" prompt="Suma mai mare decat numarul de elevi pe scoala!!!" sqref="N264:N266 N237:N238 N271 N243:N248 N259:N261 N255:N256">
      <formula1>AND(N237&lt;=$P$142)</formula1>
    </dataValidation>
    <dataValidation type="custom" allowBlank="1" showInputMessage="1" showErrorMessage="1" error="Nu sunt copii in gradinita (D18)" sqref="N196:N199">
      <formula1>AND($P$154&gt;0)</formula1>
    </dataValidation>
    <dataValidation type="custom" allowBlank="1" showInputMessage="1" showErrorMessage="1" error="Nu sunt elevi in scoala (D18)" sqref="O196:O199">
      <formula1>AND($P$155&gt;0)</formula1>
    </dataValidation>
    <dataValidation type="custom" showInputMessage="1" showErrorMessage="1" error="Nu sunt copii in gradinita (D18)" sqref="N205:N208 N231:N233">
      <formula1>AND($P$154&gt;0)</formula1>
    </dataValidation>
    <dataValidation type="custom" showInputMessage="1" showErrorMessage="1" error="Nu sunt elevi in scoala (D18)" sqref="O205:O208 O231:O233">
      <formula1>AND($P$155&gt;0)</formula1>
    </dataValidation>
    <dataValidation type="custom" showInputMessage="1" showErrorMessage="1" error="Nu exista alte forme" sqref="N170:O177">
      <formula1>AND($N$110=1)</formula1>
    </dataValidation>
    <dataValidation type="list" allowBlank="1" showInputMessage="1" showErrorMessage="1" sqref="N97:O97">
      <formula1>"5"</formula1>
    </dataValidation>
    <dataValidation type="list" allowBlank="1" showInputMessage="1" showErrorMessage="1" sqref="N132 N96:O96 N126">
      <formula1>"4"</formula1>
    </dataValidation>
    <dataValidation type="list" allowBlank="1" showInputMessage="1" showErrorMessage="1" sqref="N95:O95 N131 N125 N109 N104">
      <formula1>"3"</formula1>
    </dataValidation>
    <dataValidation type="list" allowBlank="1" showInputMessage="1" showErrorMessage="1" sqref="N94:O94 N130 N124 N103 N108">
      <formula1>"2"</formula1>
    </dataValidation>
    <dataValidation type="list" allowBlank="1" showInputMessage="1" showErrorMessage="1" sqref="N93:O93 N129 N123 N102 N107">
      <formula1>"1"</formula1>
    </dataValidation>
    <dataValidation type="list" allowBlank="1" showInputMessage="1" showErrorMessage="1" sqref="N98:O98">
      <formula1>"6"</formula1>
    </dataValidation>
    <dataValidation type="list" allowBlank="1" showInputMessage="1" showErrorMessage="1" sqref="N48">
      <formula1>"1,2,3,4,5,6,7,8,9,10,11,12,13,14,15,16,17"</formula1>
    </dataValidation>
    <dataValidation type="list" allowBlank="1" showInputMessage="1" showErrorMessage="1" sqref="N32">
      <formula1>"Buc,AB,AG,AR,BC,BH,BN,BR,BT,BV,BZ,CJ,CL,CS,CT,CV,DB,DJ,GJ,GL,GR,HD,HR,IF,IL,IS,MH,MM,MS,NT,OT,PH,SB,SJ,SM,SV,TL,TM,TR,VL,VN,VS"</formula1>
    </dataValidation>
  </dataValidations>
  <pageMargins left="0.19685039370078741" right="0.19685039370078741" top="0.19685039370078741" bottom="0.51181102362204722" header="0.15748031496062992" footer="0.31496062992125984"/>
  <pageSetup paperSize="9" orientation="portrait" r:id="rId1"/>
  <headerFoot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Unit</vt:lpstr>
      <vt:lpstr>Sheet1</vt:lpstr>
      <vt:lpstr>Unit!OLE_LINK2</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dc:creator>
  <cp:lastModifiedBy>MIORITA</cp:lastModifiedBy>
  <cp:lastPrinted>2012-09-17T18:00:26Z</cp:lastPrinted>
  <dcterms:created xsi:type="dcterms:W3CDTF">2011-02-02T17:01:43Z</dcterms:created>
  <dcterms:modified xsi:type="dcterms:W3CDTF">2013-10-17T15:33:35Z</dcterms:modified>
</cp:coreProperties>
</file>